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9855" activeTab="3"/>
  </bookViews>
  <sheets>
    <sheet name="totals" sheetId="4" r:id="rId1"/>
    <sheet name="2010" sheetId="5" r:id="rId2"/>
    <sheet name="2011" sheetId="1" r:id="rId3"/>
    <sheet name="2012" sheetId="2" r:id="rId4"/>
  </sheets>
  <calcPr calcId="144525"/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F28" i="4"/>
  <c r="G28" i="4"/>
  <c r="H28" i="4"/>
  <c r="I28" i="4"/>
  <c r="B28" i="4" s="1"/>
  <c r="J28" i="4"/>
  <c r="K28" i="4"/>
  <c r="L28" i="4"/>
  <c r="M28" i="4"/>
  <c r="N28" i="4"/>
  <c r="O28" i="4"/>
  <c r="P28" i="4"/>
  <c r="Q28" i="4" s="1"/>
  <c r="R28" i="4"/>
  <c r="S28" i="4"/>
  <c r="T28" i="4"/>
  <c r="V28" i="4" s="1"/>
  <c r="U28" i="4"/>
  <c r="W28" i="4"/>
  <c r="X28" i="4"/>
  <c r="Y28" i="4"/>
  <c r="E28" i="4"/>
  <c r="F27" i="4"/>
  <c r="G27" i="4"/>
  <c r="H27" i="4"/>
  <c r="I27" i="4"/>
  <c r="J27" i="4"/>
  <c r="K27" i="4"/>
  <c r="L27" i="4"/>
  <c r="M27" i="4"/>
  <c r="N27" i="4"/>
  <c r="C27" i="4" s="1"/>
  <c r="O27" i="4"/>
  <c r="P27" i="4"/>
  <c r="Q27" i="4" s="1"/>
  <c r="R27" i="4"/>
  <c r="S27" i="4"/>
  <c r="T27" i="4"/>
  <c r="U27" i="4"/>
  <c r="W27" i="4"/>
  <c r="X27" i="4"/>
  <c r="Y27" i="4"/>
  <c r="E27" i="4"/>
  <c r="F17" i="4"/>
  <c r="G17" i="4"/>
  <c r="H17" i="4"/>
  <c r="I17" i="4"/>
  <c r="B17" i="4" s="1"/>
  <c r="J17" i="4"/>
  <c r="K17" i="4"/>
  <c r="L17" i="4"/>
  <c r="M17" i="4"/>
  <c r="N17" i="4"/>
  <c r="O17" i="4"/>
  <c r="P17" i="4"/>
  <c r="Q17" i="4" s="1"/>
  <c r="R17" i="4"/>
  <c r="S17" i="4"/>
  <c r="T17" i="4"/>
  <c r="V17" i="4" s="1"/>
  <c r="U17" i="4"/>
  <c r="W17" i="4"/>
  <c r="X17" i="4"/>
  <c r="Y17" i="4"/>
  <c r="E17" i="4"/>
  <c r="F26" i="4"/>
  <c r="G26" i="4"/>
  <c r="H26" i="4"/>
  <c r="I26" i="4"/>
  <c r="J26" i="4"/>
  <c r="K26" i="4"/>
  <c r="L26" i="4"/>
  <c r="M26" i="4"/>
  <c r="N26" i="4"/>
  <c r="C26" i="4" s="1"/>
  <c r="O26" i="4"/>
  <c r="P26" i="4"/>
  <c r="R26" i="4"/>
  <c r="S26" i="4"/>
  <c r="T26" i="4"/>
  <c r="U26" i="4"/>
  <c r="W26" i="4"/>
  <c r="X26" i="4"/>
  <c r="Y26" i="4"/>
  <c r="E26" i="4"/>
  <c r="F30" i="4"/>
  <c r="G30" i="4"/>
  <c r="H30" i="4"/>
  <c r="I30" i="4"/>
  <c r="B30" i="4" s="1"/>
  <c r="J30" i="4"/>
  <c r="K30" i="4"/>
  <c r="L30" i="4"/>
  <c r="M30" i="4"/>
  <c r="N30" i="4"/>
  <c r="O30" i="4"/>
  <c r="P30" i="4"/>
  <c r="Q30" i="4" s="1"/>
  <c r="R30" i="4"/>
  <c r="S30" i="4"/>
  <c r="T30" i="4"/>
  <c r="V30" i="4" s="1"/>
  <c r="U30" i="4"/>
  <c r="W30" i="4"/>
  <c r="X30" i="4"/>
  <c r="Y30" i="4"/>
  <c r="E30" i="4"/>
  <c r="F21" i="4"/>
  <c r="G21" i="4"/>
  <c r="H21" i="4"/>
  <c r="I21" i="4"/>
  <c r="J21" i="4"/>
  <c r="K21" i="4"/>
  <c r="L21" i="4"/>
  <c r="M21" i="4"/>
  <c r="N21" i="4"/>
  <c r="C21" i="4" s="1"/>
  <c r="O21" i="4"/>
  <c r="P21" i="4"/>
  <c r="Q21" i="4" s="1"/>
  <c r="R21" i="4"/>
  <c r="S21" i="4"/>
  <c r="T21" i="4"/>
  <c r="U21" i="4"/>
  <c r="W21" i="4"/>
  <c r="X21" i="4"/>
  <c r="Y21" i="4"/>
  <c r="E21" i="4"/>
  <c r="F10" i="4"/>
  <c r="G10" i="4"/>
  <c r="H10" i="4"/>
  <c r="I10" i="4"/>
  <c r="B10" i="4" s="1"/>
  <c r="J10" i="4"/>
  <c r="K10" i="4"/>
  <c r="L10" i="4"/>
  <c r="M10" i="4"/>
  <c r="N10" i="4"/>
  <c r="O10" i="4"/>
  <c r="P10" i="4"/>
  <c r="Q10" i="4" s="1"/>
  <c r="R10" i="4"/>
  <c r="S10" i="4"/>
  <c r="T10" i="4"/>
  <c r="U10" i="4"/>
  <c r="W10" i="4"/>
  <c r="X10" i="4"/>
  <c r="Y10" i="4"/>
  <c r="E10" i="4"/>
  <c r="F18" i="4"/>
  <c r="G18" i="4"/>
  <c r="H18" i="4"/>
  <c r="I18" i="4"/>
  <c r="J18" i="4"/>
  <c r="K18" i="4"/>
  <c r="L18" i="4"/>
  <c r="M18" i="4"/>
  <c r="N18" i="4"/>
  <c r="C18" i="4" s="1"/>
  <c r="O18" i="4"/>
  <c r="P18" i="4"/>
  <c r="Q18" i="4" s="1"/>
  <c r="R18" i="4"/>
  <c r="S18" i="4"/>
  <c r="T18" i="4"/>
  <c r="U18" i="4"/>
  <c r="W18" i="4"/>
  <c r="X18" i="4"/>
  <c r="Y18" i="4"/>
  <c r="E18" i="4"/>
  <c r="B9" i="4" l="1"/>
  <c r="Q26" i="4"/>
  <c r="C10" i="4"/>
  <c r="C30" i="4"/>
  <c r="C17" i="4"/>
  <c r="C28" i="4"/>
  <c r="Z10" i="4"/>
  <c r="V10" i="4"/>
  <c r="Z30" i="4"/>
  <c r="Z17" i="4"/>
  <c r="Z28" i="4"/>
  <c r="Z18" i="4"/>
  <c r="V18" i="4"/>
  <c r="D18" i="4"/>
  <c r="Z21" i="4"/>
  <c r="V21" i="4"/>
  <c r="D21" i="4"/>
  <c r="Z26" i="4"/>
  <c r="V26" i="4"/>
  <c r="D26" i="4"/>
  <c r="Z27" i="4"/>
  <c r="V27" i="4"/>
  <c r="D27" i="4"/>
  <c r="B27" i="4"/>
  <c r="B26" i="4"/>
  <c r="B21" i="4"/>
  <c r="B18" i="4"/>
  <c r="D28" i="4"/>
  <c r="D17" i="4"/>
  <c r="D30" i="4"/>
  <c r="D10" i="4"/>
  <c r="F25" i="4"/>
  <c r="G25" i="4"/>
  <c r="H25" i="4"/>
  <c r="I25" i="4"/>
  <c r="J25" i="4"/>
  <c r="K25" i="4"/>
  <c r="L25" i="4"/>
  <c r="M25" i="4"/>
  <c r="N25" i="4"/>
  <c r="C25" i="4" s="1"/>
  <c r="O25" i="4"/>
  <c r="P25" i="4"/>
  <c r="Q25" i="4" s="1"/>
  <c r="R25" i="4"/>
  <c r="S25" i="4"/>
  <c r="T25" i="4"/>
  <c r="U25" i="4"/>
  <c r="W25" i="4"/>
  <c r="X25" i="4"/>
  <c r="Y25" i="4"/>
  <c r="E25" i="4"/>
  <c r="F29" i="4"/>
  <c r="G29" i="4"/>
  <c r="H29" i="4"/>
  <c r="I29" i="4"/>
  <c r="J29" i="4"/>
  <c r="K29" i="4"/>
  <c r="L29" i="4"/>
  <c r="M29" i="4"/>
  <c r="N29" i="4"/>
  <c r="O29" i="4"/>
  <c r="P29" i="4"/>
  <c r="Q29" i="4" s="1"/>
  <c r="R29" i="4"/>
  <c r="S29" i="4"/>
  <c r="T29" i="4"/>
  <c r="U29" i="4"/>
  <c r="W29" i="4"/>
  <c r="X29" i="4"/>
  <c r="Y29" i="4"/>
  <c r="E29" i="4"/>
  <c r="F24" i="4"/>
  <c r="G24" i="4"/>
  <c r="H24" i="4"/>
  <c r="I24" i="4"/>
  <c r="J24" i="4"/>
  <c r="K24" i="4"/>
  <c r="L24" i="4"/>
  <c r="M24" i="4"/>
  <c r="N24" i="4"/>
  <c r="C24" i="4" s="1"/>
  <c r="O24" i="4"/>
  <c r="P24" i="4"/>
  <c r="Q24" i="4" s="1"/>
  <c r="R24" i="4"/>
  <c r="S24" i="4"/>
  <c r="T24" i="4"/>
  <c r="U24" i="4"/>
  <c r="W24" i="4"/>
  <c r="X24" i="4"/>
  <c r="Y24" i="4"/>
  <c r="E24" i="4"/>
  <c r="F23" i="4"/>
  <c r="G23" i="4"/>
  <c r="H23" i="4"/>
  <c r="I23" i="4"/>
  <c r="J23" i="4"/>
  <c r="K23" i="4"/>
  <c r="L23" i="4"/>
  <c r="M23" i="4"/>
  <c r="N23" i="4"/>
  <c r="O23" i="4"/>
  <c r="P23" i="4"/>
  <c r="Q23" i="4" s="1"/>
  <c r="R23" i="4"/>
  <c r="S23" i="4"/>
  <c r="T23" i="4"/>
  <c r="U23" i="4"/>
  <c r="W23" i="4"/>
  <c r="X23" i="4"/>
  <c r="Y23" i="4"/>
  <c r="E23" i="4"/>
  <c r="F22" i="4"/>
  <c r="G22" i="4"/>
  <c r="H22" i="4"/>
  <c r="I22" i="4"/>
  <c r="J22" i="4"/>
  <c r="K22" i="4"/>
  <c r="L22" i="4"/>
  <c r="M22" i="4"/>
  <c r="N22" i="4"/>
  <c r="C22" i="4" s="1"/>
  <c r="O22" i="4"/>
  <c r="P22" i="4"/>
  <c r="Q22" i="4" s="1"/>
  <c r="R22" i="4"/>
  <c r="S22" i="4"/>
  <c r="T22" i="4"/>
  <c r="U22" i="4"/>
  <c r="W22" i="4"/>
  <c r="X22" i="4"/>
  <c r="Y22" i="4"/>
  <c r="E22" i="4"/>
  <c r="F20" i="4"/>
  <c r="G20" i="4"/>
  <c r="H20" i="4"/>
  <c r="I20" i="4"/>
  <c r="J20" i="4"/>
  <c r="K20" i="4"/>
  <c r="L20" i="4"/>
  <c r="M20" i="4"/>
  <c r="N20" i="4"/>
  <c r="O20" i="4"/>
  <c r="P20" i="4"/>
  <c r="Q20" i="4" s="1"/>
  <c r="R20" i="4"/>
  <c r="S20" i="4"/>
  <c r="T20" i="4"/>
  <c r="U20" i="4"/>
  <c r="W20" i="4"/>
  <c r="X20" i="4"/>
  <c r="Y20" i="4"/>
  <c r="E20" i="4"/>
  <c r="F11" i="4"/>
  <c r="G11" i="4"/>
  <c r="H11" i="4"/>
  <c r="I11" i="4"/>
  <c r="J11" i="4"/>
  <c r="K11" i="4"/>
  <c r="L11" i="4"/>
  <c r="M11" i="4"/>
  <c r="N11" i="4"/>
  <c r="C11" i="4" s="1"/>
  <c r="O11" i="4"/>
  <c r="P11" i="4"/>
  <c r="Q11" i="4" s="1"/>
  <c r="R11" i="4"/>
  <c r="S11" i="4"/>
  <c r="T11" i="4"/>
  <c r="U11" i="4"/>
  <c r="W11" i="4"/>
  <c r="X11" i="4"/>
  <c r="Y11" i="4"/>
  <c r="E11" i="4"/>
  <c r="L9" i="4"/>
  <c r="M9" i="4"/>
  <c r="N9" i="4"/>
  <c r="C9" i="4" s="1"/>
  <c r="O9" i="4"/>
  <c r="D9" i="4" s="1"/>
  <c r="P9" i="4"/>
  <c r="Q9" i="4" s="1"/>
  <c r="R9" i="4"/>
  <c r="S9" i="4"/>
  <c r="T9" i="4"/>
  <c r="U9" i="4"/>
  <c r="W9" i="4"/>
  <c r="X9" i="4"/>
  <c r="Y9" i="4"/>
  <c r="F16" i="4"/>
  <c r="G16" i="4"/>
  <c r="H16" i="4"/>
  <c r="I16" i="4"/>
  <c r="J16" i="4"/>
  <c r="K16" i="4"/>
  <c r="L16" i="4"/>
  <c r="M16" i="4"/>
  <c r="N16" i="4"/>
  <c r="O16" i="4"/>
  <c r="P16" i="4"/>
  <c r="Q16" i="4" s="1"/>
  <c r="R16" i="4"/>
  <c r="S16" i="4"/>
  <c r="T16" i="4"/>
  <c r="U16" i="4"/>
  <c r="W16" i="4"/>
  <c r="X16" i="4"/>
  <c r="Y16" i="4"/>
  <c r="E16" i="4"/>
  <c r="F13" i="4"/>
  <c r="G13" i="4"/>
  <c r="H13" i="4"/>
  <c r="I13" i="4"/>
  <c r="J13" i="4"/>
  <c r="K13" i="4"/>
  <c r="L13" i="4"/>
  <c r="M13" i="4"/>
  <c r="N13" i="4"/>
  <c r="O13" i="4"/>
  <c r="P13" i="4"/>
  <c r="Q13" i="4" s="1"/>
  <c r="R13" i="4"/>
  <c r="S13" i="4"/>
  <c r="T13" i="4"/>
  <c r="U13" i="4"/>
  <c r="W13" i="4"/>
  <c r="X13" i="4"/>
  <c r="Y13" i="4"/>
  <c r="E13" i="4"/>
  <c r="F19" i="4"/>
  <c r="G19" i="4"/>
  <c r="H19" i="4"/>
  <c r="I19" i="4"/>
  <c r="J19" i="4"/>
  <c r="K19" i="4"/>
  <c r="L19" i="4"/>
  <c r="M19" i="4"/>
  <c r="N19" i="4"/>
  <c r="O19" i="4"/>
  <c r="P19" i="4"/>
  <c r="Q19" i="4" s="1"/>
  <c r="R19" i="4"/>
  <c r="S19" i="4"/>
  <c r="T19" i="4"/>
  <c r="U19" i="4"/>
  <c r="W19" i="4"/>
  <c r="X19" i="4"/>
  <c r="Y19" i="4"/>
  <c r="F8" i="4"/>
  <c r="G8" i="4"/>
  <c r="H8" i="4"/>
  <c r="I8" i="4"/>
  <c r="J8" i="4"/>
  <c r="K8" i="4"/>
  <c r="L8" i="4"/>
  <c r="M8" i="4"/>
  <c r="N8" i="4"/>
  <c r="O8" i="4"/>
  <c r="P8" i="4"/>
  <c r="Q8" i="4" s="1"/>
  <c r="R8" i="4"/>
  <c r="S8" i="4"/>
  <c r="T8" i="4"/>
  <c r="U8" i="4"/>
  <c r="W8" i="4"/>
  <c r="X8" i="4"/>
  <c r="Y8" i="4"/>
  <c r="E8" i="4"/>
  <c r="E19" i="4"/>
  <c r="F15" i="4"/>
  <c r="G15" i="4"/>
  <c r="H15" i="4"/>
  <c r="I15" i="4"/>
  <c r="J15" i="4"/>
  <c r="K15" i="4"/>
  <c r="L15" i="4"/>
  <c r="M15" i="4"/>
  <c r="N15" i="4"/>
  <c r="O15" i="4"/>
  <c r="P15" i="4"/>
  <c r="Q15" i="4" s="1"/>
  <c r="R15" i="4"/>
  <c r="S15" i="4"/>
  <c r="T15" i="4"/>
  <c r="U15" i="4"/>
  <c r="W15" i="4"/>
  <c r="X15" i="4"/>
  <c r="Y15" i="4"/>
  <c r="E15" i="4"/>
  <c r="E13" i="5"/>
  <c r="F12" i="4"/>
  <c r="G12" i="4"/>
  <c r="H12" i="4"/>
  <c r="I12" i="4"/>
  <c r="J12" i="4"/>
  <c r="K12" i="4"/>
  <c r="L12" i="4"/>
  <c r="M12" i="4"/>
  <c r="N12" i="4"/>
  <c r="O12" i="4"/>
  <c r="P12" i="4"/>
  <c r="Q12" i="4" s="1"/>
  <c r="R12" i="4"/>
  <c r="S12" i="4"/>
  <c r="T12" i="4"/>
  <c r="U12" i="4"/>
  <c r="W12" i="4"/>
  <c r="X12" i="4"/>
  <c r="Y12" i="4"/>
  <c r="E12" i="4"/>
  <c r="F7" i="4"/>
  <c r="G7" i="4"/>
  <c r="H7" i="4"/>
  <c r="I7" i="4"/>
  <c r="J7" i="4"/>
  <c r="K7" i="4"/>
  <c r="L7" i="4"/>
  <c r="M7" i="4"/>
  <c r="N7" i="4"/>
  <c r="O7" i="4"/>
  <c r="P7" i="4"/>
  <c r="Q7" i="4" s="1"/>
  <c r="R7" i="4"/>
  <c r="S7" i="4"/>
  <c r="T7" i="4"/>
  <c r="U7" i="4"/>
  <c r="W7" i="4"/>
  <c r="X7" i="4"/>
  <c r="Y7" i="4"/>
  <c r="E7" i="4"/>
  <c r="F6" i="4"/>
  <c r="G6" i="4"/>
  <c r="H6" i="4"/>
  <c r="I6" i="4"/>
  <c r="J6" i="4"/>
  <c r="K6" i="4"/>
  <c r="L6" i="4"/>
  <c r="M6" i="4"/>
  <c r="N6" i="4"/>
  <c r="O6" i="4"/>
  <c r="P6" i="4"/>
  <c r="Q6" i="4" s="1"/>
  <c r="R6" i="4"/>
  <c r="S6" i="4"/>
  <c r="T6" i="4"/>
  <c r="U6" i="4"/>
  <c r="W6" i="4"/>
  <c r="X6" i="4"/>
  <c r="Y6" i="4"/>
  <c r="E6" i="4"/>
  <c r="F14" i="4"/>
  <c r="G14" i="4"/>
  <c r="H14" i="4"/>
  <c r="I14" i="4"/>
  <c r="J14" i="4"/>
  <c r="K14" i="4"/>
  <c r="L14" i="4"/>
  <c r="M14" i="4"/>
  <c r="N14" i="4"/>
  <c r="O14" i="4"/>
  <c r="P14" i="4"/>
  <c r="Q14" i="4" s="1"/>
  <c r="R14" i="4"/>
  <c r="S14" i="4"/>
  <c r="T14" i="4"/>
  <c r="U14" i="4"/>
  <c r="W14" i="4"/>
  <c r="X14" i="4"/>
  <c r="Y14" i="4"/>
  <c r="E14" i="4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3" i="5"/>
  <c r="Z3" i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3" i="5"/>
  <c r="I23" i="5"/>
  <c r="J23" i="5"/>
  <c r="K23" i="5"/>
  <c r="L23" i="5"/>
  <c r="M23" i="5"/>
  <c r="N23" i="5"/>
  <c r="V14" i="4" l="1"/>
  <c r="C6" i="4"/>
  <c r="V7" i="4"/>
  <c r="C12" i="4"/>
  <c r="C15" i="4"/>
  <c r="C8" i="4"/>
  <c r="C19" i="4"/>
  <c r="C16" i="4"/>
  <c r="V20" i="4"/>
  <c r="V29" i="4"/>
  <c r="V13" i="4"/>
  <c r="V9" i="4"/>
  <c r="V23" i="4"/>
  <c r="Z14" i="4"/>
  <c r="D14" i="4"/>
  <c r="B14" i="4"/>
  <c r="Z7" i="4"/>
  <c r="B7" i="4"/>
  <c r="D7" i="4"/>
  <c r="Z13" i="4"/>
  <c r="D13" i="4"/>
  <c r="B13" i="4"/>
  <c r="Z9" i="4"/>
  <c r="Z20" i="4"/>
  <c r="D20" i="4"/>
  <c r="B20" i="4"/>
  <c r="Z23" i="4"/>
  <c r="D23" i="4"/>
  <c r="B23" i="4"/>
  <c r="Z29" i="4"/>
  <c r="D29" i="4"/>
  <c r="B29" i="4"/>
  <c r="C14" i="4"/>
  <c r="Z6" i="4"/>
  <c r="V6" i="4"/>
  <c r="D6" i="4"/>
  <c r="B6" i="4"/>
  <c r="C7" i="4"/>
  <c r="Z12" i="4"/>
  <c r="V12" i="4"/>
  <c r="D12" i="4"/>
  <c r="B12" i="4"/>
  <c r="Z15" i="4"/>
  <c r="V15" i="4"/>
  <c r="B15" i="4"/>
  <c r="D15" i="4"/>
  <c r="Z8" i="4"/>
  <c r="V8" i="4"/>
  <c r="D8" i="4"/>
  <c r="B8" i="4"/>
  <c r="Z19" i="4"/>
  <c r="V19" i="4"/>
  <c r="B19" i="4"/>
  <c r="D19" i="4"/>
  <c r="C13" i="4"/>
  <c r="Z16" i="4"/>
  <c r="V16" i="4"/>
  <c r="B16" i="4"/>
  <c r="D16" i="4"/>
  <c r="Z11" i="4"/>
  <c r="V11" i="4"/>
  <c r="B11" i="4"/>
  <c r="D11" i="4"/>
  <c r="C20" i="4"/>
  <c r="Z22" i="4"/>
  <c r="V22" i="4"/>
  <c r="B22" i="4"/>
  <c r="D22" i="4"/>
  <c r="C23" i="4"/>
  <c r="Z24" i="4"/>
  <c r="V24" i="4"/>
  <c r="B24" i="4"/>
  <c r="D24" i="4"/>
  <c r="C29" i="4"/>
  <c r="Z25" i="4"/>
  <c r="V25" i="4"/>
  <c r="B25" i="4"/>
  <c r="D25" i="4"/>
  <c r="Y23" i="5"/>
  <c r="X23" i="5"/>
  <c r="U23" i="5"/>
  <c r="T23" i="5"/>
  <c r="S23" i="5"/>
  <c r="R23" i="5"/>
  <c r="P23" i="5"/>
  <c r="O23" i="5"/>
  <c r="H23" i="5"/>
  <c r="Z19" i="2"/>
  <c r="V19" i="2" s="1"/>
  <c r="D19" i="2" s="1"/>
  <c r="F19" i="2" s="1"/>
  <c r="Q19" i="2" s="1"/>
  <c r="C19" i="2"/>
  <c r="Z18" i="2" s="1"/>
  <c r="V18" i="2" s="1"/>
  <c r="F18" i="2"/>
  <c r="D18" i="2"/>
  <c r="B18" i="2"/>
  <c r="Z17" i="2" s="1"/>
  <c r="V17" i="2" s="1"/>
  <c r="D17" i="2" s="1"/>
  <c r="F17" i="2" s="1"/>
  <c r="Q17" i="2" s="1"/>
  <c r="C17" i="2"/>
  <c r="Z16" i="2" s="1"/>
  <c r="V16" i="2" s="1"/>
  <c r="F16" i="2"/>
  <c r="D16" i="2"/>
  <c r="B16" i="2"/>
  <c r="Z15" i="2" s="1"/>
  <c r="V15" i="2" s="1"/>
  <c r="D15" i="2" s="1"/>
  <c r="F15" i="2" s="1"/>
  <c r="Q15" i="2" s="1"/>
  <c r="C15" i="2"/>
  <c r="Z14" i="2" s="1"/>
  <c r="V14" i="2" s="1"/>
  <c r="F14" i="2"/>
  <c r="D14" i="2"/>
  <c r="B14" i="2"/>
  <c r="Z13" i="2" s="1"/>
  <c r="V13" i="2" s="1"/>
  <c r="D13" i="2" s="1"/>
  <c r="F13" i="2" s="1"/>
  <c r="Q13" i="2" s="1"/>
  <c r="C13" i="2"/>
  <c r="Z12" i="2" s="1"/>
  <c r="V12" i="2" s="1"/>
  <c r="C12" i="2" s="1"/>
  <c r="F12" i="2"/>
  <c r="D12" i="2"/>
  <c r="B12" i="2"/>
  <c r="Z11" i="2" s="1"/>
  <c r="V11" i="2" s="1"/>
  <c r="F11" i="2" s="1"/>
  <c r="Q11" i="2" s="1"/>
  <c r="C11" i="2"/>
  <c r="Z10" i="2" s="1"/>
  <c r="V10" i="2" s="1"/>
  <c r="C10" i="2" s="1"/>
  <c r="F10" i="2"/>
  <c r="D10" i="2"/>
  <c r="B10" i="2"/>
  <c r="Z9" i="2" s="1"/>
  <c r="V9" i="2" s="1"/>
  <c r="F9" i="2" s="1"/>
  <c r="Q9" i="2" s="1"/>
  <c r="C9" i="2"/>
  <c r="Z8" i="2" s="1"/>
  <c r="V8" i="2" s="1"/>
  <c r="C8" i="2" s="1"/>
  <c r="F8" i="2"/>
  <c r="D8" i="2"/>
  <c r="B8" i="2"/>
  <c r="Z7" i="2" s="1"/>
  <c r="V7" i="2" s="1"/>
  <c r="F7" i="2" s="1"/>
  <c r="Q7" i="2" s="1"/>
  <c r="C7" i="2"/>
  <c r="Z6" i="2" s="1"/>
  <c r="V6" i="2" s="1"/>
  <c r="C6" i="2" s="1"/>
  <c r="F6" i="2"/>
  <c r="D6" i="2"/>
  <c r="B6" i="2"/>
  <c r="Z5" i="2" s="1"/>
  <c r="V5" i="2" s="1"/>
  <c r="F5" i="2" s="1"/>
  <c r="Q5" i="2" s="1"/>
  <c r="C5" i="2"/>
  <c r="Z4" i="2" s="1"/>
  <c r="V4" i="2" s="1"/>
  <c r="C4" i="2" s="1"/>
  <c r="F4" i="2"/>
  <c r="D4" i="2"/>
  <c r="B4" i="2"/>
  <c r="Y21" i="2" s="1"/>
  <c r="X21" i="2" s="1"/>
  <c r="U21" i="2" s="1"/>
  <c r="T21" i="2" s="1"/>
  <c r="V21" i="2" s="1"/>
  <c r="S21" i="2" s="1"/>
  <c r="R21" i="2" s="1"/>
  <c r="P21" i="2" s="1"/>
  <c r="O21" i="2" s="1"/>
  <c r="N21" i="2" s="1"/>
  <c r="M21" i="2" s="1"/>
  <c r="L21" i="2" s="1"/>
  <c r="K21" i="2" s="1"/>
  <c r="J21" i="2" s="1"/>
  <c r="H21" i="2" s="1"/>
  <c r="C3" i="2"/>
  <c r="Z21" i="1" s="1"/>
  <c r="V21" i="1" s="1"/>
  <c r="D21" i="1" s="1"/>
  <c r="F21" i="1" s="1"/>
  <c r="Q21" i="1" s="1"/>
  <c r="C21" i="1"/>
  <c r="Z20" i="1" s="1"/>
  <c r="V20" i="1" s="1"/>
  <c r="Q20" i="1" s="1"/>
  <c r="C20" i="1" s="1"/>
  <c r="F20" i="1"/>
  <c r="D20" i="1"/>
  <c r="B20" i="1"/>
  <c r="Z19" i="1" s="1"/>
  <c r="V19" i="1" s="1"/>
  <c r="D19" i="1" s="1"/>
  <c r="F19" i="1" s="1"/>
  <c r="Q19" i="1" s="1"/>
  <c r="C19" i="1"/>
  <c r="Z18" i="1" s="1"/>
  <c r="V18" i="1" s="1"/>
  <c r="Q18" i="1" s="1"/>
  <c r="C18" i="1" s="1"/>
  <c r="F18" i="1"/>
  <c r="D18" i="1"/>
  <c r="B18" i="1"/>
  <c r="Z17" i="1" s="1"/>
  <c r="V17" i="1" s="1"/>
  <c r="D17" i="1" s="1"/>
  <c r="F17" i="1" s="1"/>
  <c r="Q17" i="1" s="1"/>
  <c r="C17" i="1"/>
  <c r="Z16" i="1" s="1"/>
  <c r="V16" i="1" s="1"/>
  <c r="Q16" i="1" s="1"/>
  <c r="C16" i="1" s="1"/>
  <c r="F16" i="1"/>
  <c r="D16" i="1"/>
  <c r="B16" i="1"/>
  <c r="Z15" i="1" s="1"/>
  <c r="V15" i="1" s="1"/>
  <c r="D15" i="1" s="1"/>
  <c r="F15" i="1" s="1"/>
  <c r="Q15" i="1" s="1"/>
  <c r="C15" i="1"/>
  <c r="Z14" i="1" s="1"/>
  <c r="V14" i="1" s="1"/>
  <c r="Q14" i="1" s="1"/>
  <c r="C14" i="1" s="1"/>
  <c r="F14" i="1"/>
  <c r="D14" i="1"/>
  <c r="B14" i="1"/>
  <c r="Z13" i="1" s="1"/>
  <c r="V13" i="1" s="1"/>
  <c r="D13" i="1" s="1"/>
  <c r="F13" i="1" s="1"/>
  <c r="Q13" i="1" s="1"/>
  <c r="C13" i="1"/>
  <c r="Z12" i="1" s="1"/>
  <c r="V12" i="1" s="1"/>
  <c r="Q12" i="1" s="1"/>
  <c r="C12" i="1" s="1"/>
  <c r="F12" i="1"/>
  <c r="D12" i="1"/>
  <c r="B12" i="1"/>
  <c r="Z11" i="1" s="1"/>
  <c r="V11" i="1" s="1"/>
  <c r="D11" i="1" s="1"/>
  <c r="F11" i="1" s="1"/>
  <c r="Q11" i="1" s="1"/>
  <c r="C11" i="1"/>
  <c r="Z10" i="1" s="1"/>
  <c r="V10" i="1" s="1"/>
  <c r="Q10" i="1" s="1"/>
  <c r="C10" i="1" s="1"/>
  <c r="F10" i="1"/>
  <c r="D10" i="1"/>
  <c r="B10" i="1"/>
  <c r="Z9" i="1" s="1"/>
  <c r="V9" i="1" s="1"/>
  <c r="D9" i="1" s="1"/>
  <c r="F9" i="1" s="1"/>
  <c r="Q9" i="1" s="1"/>
  <c r="C9" i="1"/>
  <c r="Z8" i="1" s="1"/>
  <c r="V8" i="1" s="1"/>
  <c r="Q8" i="1" s="1"/>
  <c r="C8" i="1" s="1"/>
  <c r="F8" i="1"/>
  <c r="D8" i="1"/>
  <c r="B8" i="1"/>
  <c r="Z7" i="1" s="1"/>
  <c r="V7" i="1" s="1"/>
  <c r="D7" i="1" s="1"/>
  <c r="F7" i="1" s="1"/>
  <c r="Q7" i="1" s="1"/>
  <c r="C7" i="1"/>
  <c r="Z6" i="1" s="1"/>
  <c r="V6" i="1" s="1"/>
  <c r="Q6" i="1" s="1"/>
  <c r="C6" i="1" s="1"/>
  <c r="F6" i="1"/>
  <c r="D6" i="1"/>
  <c r="B6" i="1"/>
  <c r="Z5" i="1" s="1"/>
  <c r="V5" i="1" s="1"/>
  <c r="D5" i="1" s="1"/>
  <c r="F5" i="1" s="1"/>
  <c r="Q5" i="1" s="1"/>
  <c r="C5" i="1"/>
  <c r="Z4" i="1" s="1"/>
  <c r="V4" i="1" s="1"/>
  <c r="Q4" i="1" s="1"/>
  <c r="F4" i="1"/>
  <c r="D4" i="1"/>
  <c r="C4" i="1"/>
  <c r="B4" i="1"/>
  <c r="Y23" i="1" s="1"/>
  <c r="X23" i="1" s="1"/>
  <c r="U23" i="1" s="1"/>
  <c r="T23" i="1" s="1"/>
  <c r="S23" i="1" s="1"/>
  <c r="R23" i="1" s="1"/>
  <c r="P23" i="1" s="1"/>
  <c r="O23" i="1" s="1"/>
  <c r="N23" i="1" s="1"/>
  <c r="M23" i="1" s="1"/>
  <c r="L23" i="1" s="1"/>
  <c r="K23" i="1" s="1"/>
  <c r="J23" i="1" s="1"/>
  <c r="D3" i="1" s="1"/>
  <c r="H23" i="1" s="1"/>
  <c r="F3" i="1" s="1"/>
  <c r="C3" i="1"/>
  <c r="Q14" i="2" l="1"/>
  <c r="C14" i="2" s="1"/>
  <c r="Q16" i="2"/>
  <c r="C16" i="2" s="1"/>
  <c r="Q18" i="2"/>
  <c r="C18" i="2" s="1"/>
  <c r="F23" i="5"/>
  <c r="Q23" i="5" s="1"/>
  <c r="V23" i="5"/>
  <c r="G23" i="5"/>
  <c r="C23" i="5" s="1"/>
  <c r="W23" i="5"/>
  <c r="Z23" i="5" s="1"/>
  <c r="F3" i="2"/>
  <c r="G21" i="2"/>
  <c r="D3" i="2"/>
  <c r="B3" i="2"/>
  <c r="I21" i="2"/>
  <c r="Q6" i="2"/>
  <c r="D7" i="2"/>
  <c r="B7" i="2"/>
  <c r="Q10" i="2"/>
  <c r="D11" i="2"/>
  <c r="B11" i="2"/>
  <c r="C21" i="2"/>
  <c r="Z3" i="2"/>
  <c r="W21" i="2"/>
  <c r="Z21" i="2" s="1"/>
  <c r="Q4" i="2"/>
  <c r="D5" i="2"/>
  <c r="B5" i="2"/>
  <c r="Q8" i="2"/>
  <c r="D9" i="2"/>
  <c r="B9" i="2"/>
  <c r="Q12" i="2"/>
  <c r="V3" i="2"/>
  <c r="B13" i="2"/>
  <c r="B15" i="2"/>
  <c r="B17" i="2"/>
  <c r="B19" i="2"/>
  <c r="F23" i="1"/>
  <c r="Q3" i="1"/>
  <c r="V23" i="1"/>
  <c r="Q23" i="1"/>
  <c r="G23" i="1"/>
  <c r="C23" i="1" s="1"/>
  <c r="I23" i="1"/>
  <c r="W23" i="1"/>
  <c r="Z23" i="1" s="1"/>
  <c r="B3" i="1"/>
  <c r="V3" i="1"/>
  <c r="B5" i="1"/>
  <c r="B7" i="1"/>
  <c r="B9" i="1"/>
  <c r="B11" i="1"/>
  <c r="B13" i="1"/>
  <c r="B15" i="1"/>
  <c r="B17" i="1"/>
  <c r="B19" i="1"/>
  <c r="B21" i="1"/>
  <c r="D23" i="5" l="1"/>
  <c r="B23" i="5"/>
  <c r="D21" i="2"/>
  <c r="B21" i="2"/>
  <c r="F21" i="2"/>
  <c r="Q21" i="2" s="1"/>
  <c r="Q3" i="2"/>
  <c r="D23" i="1"/>
  <c r="B23" i="1"/>
</calcChain>
</file>

<file path=xl/sharedStrings.xml><?xml version="1.0" encoding="utf-8"?>
<sst xmlns="http://schemas.openxmlformats.org/spreadsheetml/2006/main" count="261" uniqueCount="68">
  <si>
    <t>Player</t>
  </si>
  <si>
    <t>AVG</t>
  </si>
  <si>
    <t>SLG</t>
  </si>
  <si>
    <t>OBP</t>
  </si>
  <si>
    <t>GP</t>
  </si>
  <si>
    <t>PA</t>
  </si>
  <si>
    <t>AB</t>
  </si>
  <si>
    <t>R</t>
  </si>
  <si>
    <t>H</t>
  </si>
  <si>
    <t>RBI</t>
  </si>
  <si>
    <t>2B</t>
  </si>
  <si>
    <t>3B</t>
  </si>
  <si>
    <t>HR</t>
  </si>
  <si>
    <t>TB</t>
  </si>
  <si>
    <t>BB</t>
  </si>
  <si>
    <t>SO</t>
  </si>
  <si>
    <t>SO %</t>
  </si>
  <si>
    <t>SAC</t>
  </si>
  <si>
    <t>HP</t>
  </si>
  <si>
    <t>SB</t>
  </si>
  <si>
    <t>CS</t>
  </si>
  <si>
    <t>SB %</t>
  </si>
  <si>
    <t>PO</t>
  </si>
  <si>
    <t>A</t>
  </si>
  <si>
    <t>E</t>
  </si>
  <si>
    <t>F %</t>
  </si>
  <si>
    <t>Josh Lindsey</t>
  </si>
  <si>
    <t>Brody Stobaugh</t>
  </si>
  <si>
    <t>Ty Broady</t>
  </si>
  <si>
    <t>Kraig Farley</t>
  </si>
  <si>
    <t>Tyler Cartwright</t>
  </si>
  <si>
    <t>Neal Kirkpatrick</t>
  </si>
  <si>
    <t>Dustyn Pentecost</t>
  </si>
  <si>
    <t>Ryan Harper</t>
  </si>
  <si>
    <t>Will Broady</t>
  </si>
  <si>
    <t>Kyle Moore</t>
  </si>
  <si>
    <t>Kevin Doris</t>
  </si>
  <si>
    <t>Cortland Hampton</t>
  </si>
  <si>
    <t>Justin Peay</t>
  </si>
  <si>
    <t>David Hocker</t>
  </si>
  <si>
    <t>Dantrelle Cunningham</t>
  </si>
  <si>
    <t>Hunter Fulcher</t>
  </si>
  <si>
    <t>Zach Warner</t>
  </si>
  <si>
    <t>Kyle Tucker</t>
  </si>
  <si>
    <t>Alex Peveler</t>
  </si>
  <si>
    <t>Totals</t>
  </si>
  <si>
    <t>Kevin Dorris</t>
  </si>
  <si>
    <t>Will Boothe</t>
  </si>
  <si>
    <t>Jonathan Dukes</t>
  </si>
  <si>
    <t>Jacob Dural</t>
  </si>
  <si>
    <t>Nick Huff</t>
  </si>
  <si>
    <t>Dakota McKinney</t>
  </si>
  <si>
    <t>Tommy Woernley</t>
  </si>
  <si>
    <t>Brysen Skaggs</t>
  </si>
  <si>
    <t>Aaron Johnson</t>
  </si>
  <si>
    <t>Ben Parsons</t>
  </si>
  <si>
    <t>Seth Lancaster</t>
  </si>
  <si>
    <t>Derek Brown</t>
  </si>
  <si>
    <t>Lucas Shanks</t>
  </si>
  <si>
    <t>Nick Carroll</t>
  </si>
  <si>
    <t>Ryan Mercer</t>
  </si>
  <si>
    <t>Drew Diedrich</t>
  </si>
  <si>
    <t>Jonthan Dukes</t>
  </si>
  <si>
    <t>Jacob Durall</t>
  </si>
  <si>
    <t>Dakota Mckinney</t>
  </si>
  <si>
    <t>Tommy Worenly</t>
  </si>
  <si>
    <t>John Lindsey</t>
  </si>
  <si>
    <t>Muhlenberg County High School Baseball Career Offensive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</si>
</sst>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3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4" fillId="0" borderId="0" xfId="0" applyFont="1" applyFill="1"/>
    <xf numFmtId="164" fontId="0" fillId="0" borderId="0" xfId="0" applyNumberFormat="1"/>
    <xf numFmtId="0" fontId="1" fillId="4" borderId="0" xfId="0" applyFont="1" applyFill="1" applyAlignment="1">
      <alignment horizontal="center"/>
    </xf>
    <xf numFmtId="0" fontId="2" fillId="0" borderId="2" xfId="0" applyFont="1" applyFill="1" applyBorder="1"/>
    <xf numFmtId="0" fontId="2" fillId="5" borderId="3" xfId="0" applyFont="1" applyFill="1" applyBorder="1"/>
    <xf numFmtId="0" fontId="2" fillId="0" borderId="3" xfId="0" applyFont="1" applyFill="1" applyBorder="1"/>
    <xf numFmtId="164" fontId="0" fillId="6" borderId="0" xfId="0" applyNumberFormat="1" applyFill="1"/>
    <xf numFmtId="0" fontId="0" fillId="6" borderId="0" xfId="0" applyFill="1"/>
    <xf numFmtId="164" fontId="0" fillId="5" borderId="0" xfId="0" applyNumberFormat="1" applyFill="1"/>
    <xf numFmtId="0" fontId="0" fillId="5" borderId="0" xfId="0" applyFill="1"/>
    <xf numFmtId="0" fontId="2" fillId="7" borderId="3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4" fontId="0" fillId="6" borderId="1" xfId="0" applyNumberForma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A10" workbookViewId="0">
      <selection activeCell="A7" sqref="A7:Z7"/>
    </sheetView>
  </sheetViews>
  <sheetFormatPr defaultRowHeight="15" x14ac:dyDescent="0.25"/>
  <cols>
    <col min="1" max="1" width="21.140625" bestFit="1" customWidth="1"/>
    <col min="2" max="4" width="7.7109375" bestFit="1" customWidth="1"/>
    <col min="5" max="5" width="3.5703125" bestFit="1" customWidth="1"/>
    <col min="6" max="7" width="4" bestFit="1" customWidth="1"/>
    <col min="8" max="8" width="3" bestFit="1" customWidth="1"/>
    <col min="9" max="9" width="4" bestFit="1" customWidth="1"/>
    <col min="10" max="10" width="3.85546875" bestFit="1" customWidth="1"/>
    <col min="11" max="12" width="3.140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3.42578125" bestFit="1" customWidth="1"/>
    <col min="17" max="17" width="7.7109375" bestFit="1" customWidth="1"/>
    <col min="18" max="18" width="4.42578125" bestFit="1" customWidth="1"/>
    <col min="19" max="19" width="3.42578125" bestFit="1" customWidth="1"/>
    <col min="20" max="21" width="3.140625" bestFit="1" customWidth="1"/>
    <col min="22" max="22" width="7.7109375" bestFit="1" customWidth="1"/>
    <col min="23" max="24" width="4" bestFit="1" customWidth="1"/>
    <col min="25" max="25" width="3" bestFit="1" customWidth="1"/>
    <col min="26" max="26" width="7.7109375" bestFit="1" customWidth="1"/>
  </cols>
  <sheetData>
    <row r="1" spans="1:26" x14ac:dyDescent="0.25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 thickBot="1" x14ac:dyDescent="0.3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25</v>
      </c>
    </row>
    <row r="6" spans="1:26" x14ac:dyDescent="0.25">
      <c r="A6" s="14" t="s">
        <v>27</v>
      </c>
      <c r="B6" s="12">
        <f t="shared" ref="B6:B30" si="0">I6/G6</f>
        <v>0.37184115523465705</v>
      </c>
      <c r="C6" s="12">
        <f t="shared" ref="C6:C30" si="1">N6/G6</f>
        <v>0.50902527075812276</v>
      </c>
      <c r="D6" s="12">
        <f t="shared" ref="D6:D30" si="2">SUM(I6+O6+S6)/(G6+O6+S6)</f>
        <v>0.42</v>
      </c>
      <c r="E6">
        <f>SUM('2010'!E5+'2011'!E4+'2012'!E6)</f>
        <v>88</v>
      </c>
      <c r="F6">
        <f>SUM('2010'!F5+'2011'!F4+'2012'!F6)</f>
        <v>304</v>
      </c>
      <c r="G6">
        <f>SUM('2010'!G5+'2011'!G4+'2012'!G6)</f>
        <v>277</v>
      </c>
      <c r="H6">
        <f>SUM('2010'!H5+'2011'!H4+'2012'!H6)</f>
        <v>66</v>
      </c>
      <c r="I6">
        <f>SUM('2010'!I5+'2011'!I4+'2012'!I6)</f>
        <v>103</v>
      </c>
      <c r="J6">
        <f>SUM('2010'!J5+'2011'!J4+'2012'!J6)</f>
        <v>86</v>
      </c>
      <c r="K6">
        <f>SUM('2010'!K5+'2011'!K4+'2012'!K6)</f>
        <v>22</v>
      </c>
      <c r="L6">
        <f>SUM('2010'!L5+'2011'!L4+'2012'!L6)</f>
        <v>2</v>
      </c>
      <c r="M6">
        <f>SUM('2010'!M5+'2011'!M4+'2012'!M6)</f>
        <v>4</v>
      </c>
      <c r="N6">
        <f>SUM('2010'!N5+'2011'!N4+'2012'!N6)</f>
        <v>141</v>
      </c>
      <c r="O6">
        <f>SUM('2010'!O5+'2011'!O4+'2012'!O6)</f>
        <v>19</v>
      </c>
      <c r="P6">
        <f>SUM('2010'!P5+'2011'!P4+'2012'!P6)</f>
        <v>34</v>
      </c>
      <c r="Q6" s="12">
        <f t="shared" ref="Q6:Q30" si="3">P6/F6</f>
        <v>0.1118421052631579</v>
      </c>
      <c r="R6">
        <f>SUM('2010'!R5+'2011'!R4+'2012'!R6)</f>
        <v>4</v>
      </c>
      <c r="S6">
        <f>SUM('2010'!S5+'2011'!S4+'2012'!S6)</f>
        <v>4</v>
      </c>
      <c r="T6">
        <f>SUM('2010'!T5+'2011'!T4+'2012'!T6)</f>
        <v>39</v>
      </c>
      <c r="U6">
        <f>SUM('2010'!U5+'2011'!U4+'2012'!U6)</f>
        <v>4</v>
      </c>
      <c r="V6" s="12">
        <f t="shared" ref="V6:V30" si="4">T6/(T6+U6)</f>
        <v>0.90697674418604646</v>
      </c>
      <c r="W6">
        <f>SUM('2010'!W5+'2011'!W4+'2012'!W6)</f>
        <v>107</v>
      </c>
      <c r="X6">
        <f>SUM('2010'!X5+'2011'!X4+'2012'!X6)</f>
        <v>12</v>
      </c>
      <c r="Y6">
        <f>SUM('2010'!Y5+'2011'!Y4+'2012'!Y6)</f>
        <v>8</v>
      </c>
      <c r="Z6" s="12">
        <f t="shared" ref="Z6:Z30" si="5">SUM(W6+X6)/(W6+X6+Y6)</f>
        <v>0.93700787401574803</v>
      </c>
    </row>
    <row r="7" spans="1:26" x14ac:dyDescent="0.25">
      <c r="A7" s="2" t="s">
        <v>28</v>
      </c>
      <c r="B7" s="17">
        <f t="shared" si="0"/>
        <v>0.32484076433121017</v>
      </c>
      <c r="C7" s="17">
        <f t="shared" si="1"/>
        <v>0.51592356687898089</v>
      </c>
      <c r="D7" s="17">
        <f t="shared" si="2"/>
        <v>0.5092592592592593</v>
      </c>
      <c r="E7" s="18">
        <f>SUM('2010'!E6+'2011'!E5)</f>
        <v>57</v>
      </c>
      <c r="F7" s="18">
        <f>SUM('2010'!F6+'2011'!F5)</f>
        <v>205</v>
      </c>
      <c r="G7" s="18">
        <f>SUM('2010'!G6+'2011'!G5)</f>
        <v>157</v>
      </c>
      <c r="H7" s="18">
        <f>SUM('2010'!H6+'2011'!H5)</f>
        <v>64</v>
      </c>
      <c r="I7" s="18">
        <f>SUM('2010'!I6+'2011'!I5)</f>
        <v>51</v>
      </c>
      <c r="J7" s="18">
        <f>SUM('2010'!J6+'2011'!J5)</f>
        <v>27</v>
      </c>
      <c r="K7" s="18">
        <f>SUM('2010'!K6+'2011'!K5)</f>
        <v>8</v>
      </c>
      <c r="L7" s="18">
        <f>SUM('2010'!L6+'2011'!L5)</f>
        <v>5</v>
      </c>
      <c r="M7" s="18">
        <f>SUM('2010'!M6+'2011'!M5)</f>
        <v>4</v>
      </c>
      <c r="N7" s="18">
        <f>SUM('2010'!N6+'2011'!N5)</f>
        <v>81</v>
      </c>
      <c r="O7" s="18">
        <f>SUM('2010'!O6+'2011'!O5)</f>
        <v>39</v>
      </c>
      <c r="P7" s="18">
        <f>SUM('2010'!P6+'2011'!P5)</f>
        <v>30</v>
      </c>
      <c r="Q7" s="17">
        <f t="shared" si="3"/>
        <v>0.14634146341463414</v>
      </c>
      <c r="R7" s="18">
        <f>SUM('2010'!R6+'2011'!R5)</f>
        <v>1</v>
      </c>
      <c r="S7" s="18">
        <f>SUM('2010'!S6+'2011'!S5)</f>
        <v>20</v>
      </c>
      <c r="T7" s="18">
        <f>SUM('2010'!T6+'2011'!T5)</f>
        <v>15</v>
      </c>
      <c r="U7" s="18">
        <f>SUM('2010'!U6+'2011'!U5)</f>
        <v>8</v>
      </c>
      <c r="V7" s="17">
        <f t="shared" si="4"/>
        <v>0.65217391304347827</v>
      </c>
      <c r="W7" s="18">
        <f>SUM('2010'!W6+'2011'!W5)</f>
        <v>55</v>
      </c>
      <c r="X7" s="18">
        <f>SUM('2010'!X6+'2011'!X5)</f>
        <v>114</v>
      </c>
      <c r="Y7" s="18">
        <f>SUM('2010'!Y6+'2011'!Y5)</f>
        <v>16</v>
      </c>
      <c r="Z7" s="17">
        <f t="shared" si="5"/>
        <v>0.91351351351351351</v>
      </c>
    </row>
    <row r="8" spans="1:26" x14ac:dyDescent="0.25">
      <c r="A8" s="16" t="s">
        <v>31</v>
      </c>
      <c r="B8" s="12">
        <f t="shared" si="0"/>
        <v>0.25454545454545452</v>
      </c>
      <c r="C8" s="12">
        <f t="shared" si="1"/>
        <v>0.32121212121212123</v>
      </c>
      <c r="D8" s="12">
        <f t="shared" si="2"/>
        <v>0.359375</v>
      </c>
      <c r="E8">
        <f>SUM('2010'!E18+'2011'!E8+'2012'!E7)</f>
        <v>62</v>
      </c>
      <c r="F8">
        <f>SUM('2010'!F18+'2011'!F8+'2012'!F7)</f>
        <v>196</v>
      </c>
      <c r="G8">
        <f>SUM('2010'!G18+'2011'!G8+'2012'!G7)</f>
        <v>165</v>
      </c>
      <c r="H8">
        <f>SUM('2010'!H18+'2011'!H8+'2012'!H7)</f>
        <v>40</v>
      </c>
      <c r="I8">
        <f>SUM('2010'!I18+'2011'!I8+'2012'!I7)</f>
        <v>42</v>
      </c>
      <c r="J8">
        <f>SUM('2010'!J18+'2011'!J8+'2012'!J7)</f>
        <v>39</v>
      </c>
      <c r="K8">
        <f>SUM('2010'!K18+'2011'!K8+'2012'!K7)</f>
        <v>6</v>
      </c>
      <c r="L8">
        <f>SUM('2010'!L18+'2011'!L8+'2012'!L7)</f>
        <v>1</v>
      </c>
      <c r="M8">
        <f>SUM('2010'!M18+'2011'!M8+'2012'!M7)</f>
        <v>1</v>
      </c>
      <c r="N8">
        <f>SUM('2010'!N18+'2011'!N8+'2012'!N7)</f>
        <v>53</v>
      </c>
      <c r="O8">
        <f>SUM('2010'!O18+'2011'!O8+'2012'!O7)</f>
        <v>21</v>
      </c>
      <c r="P8">
        <f>SUM('2010'!P18+'2011'!P8+'2012'!P7)</f>
        <v>33</v>
      </c>
      <c r="Q8" s="12">
        <f t="shared" si="3"/>
        <v>0.1683673469387755</v>
      </c>
      <c r="R8">
        <f>SUM('2010'!R18+'2011'!R8+'2012'!R7)</f>
        <v>4</v>
      </c>
      <c r="S8">
        <f>SUM('2010'!S18+'2011'!S8+'2012'!S7)</f>
        <v>6</v>
      </c>
      <c r="T8">
        <f>SUM('2010'!T18+'2011'!T8+'2012'!T7)</f>
        <v>20</v>
      </c>
      <c r="U8">
        <f>SUM('2010'!U18+'2011'!U8+'2012'!U7)</f>
        <v>1</v>
      </c>
      <c r="V8" s="12">
        <f t="shared" si="4"/>
        <v>0.95238095238095233</v>
      </c>
      <c r="W8">
        <f>SUM('2010'!W18+'2011'!W8+'2012'!W7)</f>
        <v>56</v>
      </c>
      <c r="X8">
        <f>SUM('2010'!X18+'2011'!X8+'2012'!X7)</f>
        <v>39</v>
      </c>
      <c r="Y8">
        <f>SUM('2010'!Y18+'2011'!Y8+'2012'!Y7)</f>
        <v>3</v>
      </c>
      <c r="Z8" s="12">
        <f t="shared" si="5"/>
        <v>0.96938775510204078</v>
      </c>
    </row>
    <row r="9" spans="1:26" x14ac:dyDescent="0.25">
      <c r="A9" s="22" t="s">
        <v>35</v>
      </c>
      <c r="B9" s="17">
        <f t="shared" si="0"/>
        <v>0.28828828828828829</v>
      </c>
      <c r="C9" s="17">
        <f t="shared" si="1"/>
        <v>0.36936936936936937</v>
      </c>
      <c r="D9" s="17">
        <f t="shared" si="2"/>
        <v>0.4148148148148148</v>
      </c>
      <c r="E9" s="18">
        <f>SUM('2011'!E12+'2012'!E3)</f>
        <v>42</v>
      </c>
      <c r="F9" s="18">
        <f>SUM('2011'!F12+'2012'!F3)</f>
        <v>136</v>
      </c>
      <c r="G9" s="18">
        <f>SUM('2011'!G12+'2012'!G3)</f>
        <v>111</v>
      </c>
      <c r="H9" s="18">
        <f>SUM('2011'!H12+'2012'!H3)</f>
        <v>28</v>
      </c>
      <c r="I9" s="18">
        <f>SUM('2011'!I12+'2012'!I3)</f>
        <v>32</v>
      </c>
      <c r="J9" s="18">
        <f>SUM('2011'!J12+'2012'!J3)</f>
        <v>20</v>
      </c>
      <c r="K9" s="18">
        <f>SUM('2011'!K12+'2012'!K3)</f>
        <v>5</v>
      </c>
      <c r="L9" s="18">
        <f>SUM('2011'!L12+'2012'!L3)</f>
        <v>2</v>
      </c>
      <c r="M9" s="18">
        <f>SUM('2011'!M12+'2012'!M3)</f>
        <v>0</v>
      </c>
      <c r="N9" s="18">
        <f>SUM('2011'!N12+'2012'!N3)</f>
        <v>41</v>
      </c>
      <c r="O9" s="18">
        <f>SUM('2011'!O12+'2012'!O3)</f>
        <v>14</v>
      </c>
      <c r="P9" s="18">
        <f>SUM('2011'!P12+'2012'!P3)</f>
        <v>17</v>
      </c>
      <c r="Q9" s="17">
        <f t="shared" si="3"/>
        <v>0.125</v>
      </c>
      <c r="R9" s="18">
        <f>SUM('2011'!R12+'2012'!R3)</f>
        <v>1</v>
      </c>
      <c r="S9" s="18">
        <f>SUM('2011'!S12+'2012'!S3)</f>
        <v>10</v>
      </c>
      <c r="T9" s="18">
        <f>SUM('2011'!T12+'2012'!T3)</f>
        <v>7</v>
      </c>
      <c r="U9" s="18">
        <f>SUM('2011'!U12+'2012'!U3)</f>
        <v>3</v>
      </c>
      <c r="V9" s="17">
        <f t="shared" si="4"/>
        <v>0.7</v>
      </c>
      <c r="W9" s="18">
        <f>SUM('2011'!W12+'2012'!W3)</f>
        <v>32</v>
      </c>
      <c r="X9" s="18">
        <f>SUM('2011'!X12+'2012'!X3)</f>
        <v>54</v>
      </c>
      <c r="Y9" s="18">
        <f>SUM('2011'!Y12+'2012'!Y3)</f>
        <v>15</v>
      </c>
      <c r="Z9" s="17">
        <f t="shared" si="5"/>
        <v>0.85148514851485146</v>
      </c>
    </row>
    <row r="10" spans="1:26" x14ac:dyDescent="0.25">
      <c r="A10" s="15" t="s">
        <v>44</v>
      </c>
      <c r="B10" s="12">
        <f t="shared" si="0"/>
        <v>0.28828828828828829</v>
      </c>
      <c r="C10" s="12">
        <f t="shared" si="1"/>
        <v>0.35135135135135137</v>
      </c>
      <c r="D10" s="12">
        <f t="shared" si="2"/>
        <v>0.40151515151515149</v>
      </c>
      <c r="E10">
        <f>SUM('2010'!E21+'2011'!E21+'2012'!E5)</f>
        <v>48</v>
      </c>
      <c r="F10">
        <f>SUM('2010'!F21+'2011'!F21+'2012'!F5)</f>
        <v>131</v>
      </c>
      <c r="G10">
        <f>SUM('2010'!G21+'2011'!G21+'2012'!G5)</f>
        <v>111</v>
      </c>
      <c r="H10">
        <f>SUM('2010'!H21+'2011'!H21+'2012'!H5)</f>
        <v>27</v>
      </c>
      <c r="I10">
        <f>SUM('2010'!I21+'2011'!I21+'2012'!I5)</f>
        <v>32</v>
      </c>
      <c r="J10">
        <f>SUM('2010'!J21+'2011'!J21+'2012'!J5)</f>
        <v>16</v>
      </c>
      <c r="K10">
        <f>SUM('2010'!K21+'2011'!K21+'2012'!K5)</f>
        <v>8</v>
      </c>
      <c r="L10">
        <f>SUM('2010'!L21+'2011'!L21+'2012'!L5)</f>
        <v>0</v>
      </c>
      <c r="M10">
        <f>SUM('2010'!M21+'2011'!M21+'2012'!M5)</f>
        <v>0</v>
      </c>
      <c r="N10">
        <f>SUM('2010'!N21+'2011'!N21+'2012'!N5)</f>
        <v>39</v>
      </c>
      <c r="O10">
        <f>SUM('2010'!O21+'2011'!O21+'2012'!O5)</f>
        <v>12</v>
      </c>
      <c r="P10">
        <f>SUM('2010'!P21+'2011'!P21+'2012'!P5)</f>
        <v>13</v>
      </c>
      <c r="Q10" s="12">
        <f t="shared" si="3"/>
        <v>9.9236641221374045E-2</v>
      </c>
      <c r="R10">
        <f>SUM('2010'!R21+'2011'!R21+'2012'!R5)</f>
        <v>0</v>
      </c>
      <c r="S10">
        <f>SUM('2010'!S21+'2011'!S21+'2012'!S5)</f>
        <v>9</v>
      </c>
      <c r="T10">
        <f>SUM('2010'!T21+'2011'!T21+'2012'!T5)</f>
        <v>14</v>
      </c>
      <c r="U10">
        <f>SUM('2010'!U21+'2011'!U21+'2012'!U5)</f>
        <v>1</v>
      </c>
      <c r="V10" s="12">
        <f t="shared" si="4"/>
        <v>0.93333333333333335</v>
      </c>
      <c r="W10">
        <f>SUM('2010'!W21+'2011'!W21+'2012'!W5)</f>
        <v>25</v>
      </c>
      <c r="X10">
        <f>SUM('2010'!X21+'2011'!X21+'2012'!X5)</f>
        <v>47</v>
      </c>
      <c r="Y10">
        <f>SUM('2010'!Y21+'2011'!Y21+'2012'!Y5)</f>
        <v>12</v>
      </c>
      <c r="Z10" s="12">
        <f t="shared" si="5"/>
        <v>0.8571428571428571</v>
      </c>
    </row>
    <row r="11" spans="1:26" x14ac:dyDescent="0.25">
      <c r="A11" s="22" t="s">
        <v>36</v>
      </c>
      <c r="B11" s="17">
        <f t="shared" si="0"/>
        <v>0.2818181818181818</v>
      </c>
      <c r="C11" s="17">
        <f t="shared" si="1"/>
        <v>0.34545454545454546</v>
      </c>
      <c r="D11" s="17">
        <f t="shared" si="2"/>
        <v>0.42335766423357662</v>
      </c>
      <c r="E11" s="18">
        <f>SUM('2011'!E13+'2012'!E8)</f>
        <v>43</v>
      </c>
      <c r="F11" s="18">
        <f>SUM('2011'!F13+'2012'!F8)</f>
        <v>138</v>
      </c>
      <c r="G11" s="18">
        <f>SUM('2011'!G13+'2012'!G8)</f>
        <v>110</v>
      </c>
      <c r="H11" s="18">
        <f>SUM('2011'!H13+'2012'!H8)</f>
        <v>21</v>
      </c>
      <c r="I11" s="18">
        <f>SUM('2011'!I13+'2012'!I8)</f>
        <v>31</v>
      </c>
      <c r="J11" s="18">
        <f>SUM('2011'!J13+'2012'!J8)</f>
        <v>23</v>
      </c>
      <c r="K11" s="18">
        <f>SUM('2011'!K13+'2012'!K8)</f>
        <v>7</v>
      </c>
      <c r="L11" s="18">
        <f>SUM('2011'!L13+'2012'!L8)</f>
        <v>0</v>
      </c>
      <c r="M11" s="18">
        <f>SUM('2011'!M13+'2012'!M8)</f>
        <v>0</v>
      </c>
      <c r="N11" s="18">
        <f>SUM('2011'!N13+'2012'!N8)</f>
        <v>38</v>
      </c>
      <c r="O11" s="18">
        <f>SUM('2011'!O13+'2012'!O8)</f>
        <v>22</v>
      </c>
      <c r="P11" s="18">
        <f>SUM('2011'!P13+'2012'!P8)</f>
        <v>16</v>
      </c>
      <c r="Q11" s="17">
        <f t="shared" si="3"/>
        <v>0.11594202898550725</v>
      </c>
      <c r="R11" s="18">
        <f>SUM('2011'!R13+'2012'!R8)</f>
        <v>1</v>
      </c>
      <c r="S11" s="18">
        <f>SUM('2011'!S13+'2012'!S8)</f>
        <v>5</v>
      </c>
      <c r="T11" s="18">
        <f>SUM('2011'!T13+'2012'!T8)</f>
        <v>0</v>
      </c>
      <c r="U11" s="18">
        <f>SUM('2011'!U13+'2012'!U8)</f>
        <v>1</v>
      </c>
      <c r="V11" s="17">
        <f t="shared" si="4"/>
        <v>0</v>
      </c>
      <c r="W11" s="18">
        <f>SUM('2011'!W13+'2012'!W8)</f>
        <v>206</v>
      </c>
      <c r="X11" s="18">
        <f>SUM('2011'!X13+'2012'!X8)</f>
        <v>23</v>
      </c>
      <c r="Y11" s="18">
        <f>SUM('2011'!Y13+'2012'!Y8)</f>
        <v>5</v>
      </c>
      <c r="Z11" s="17">
        <f t="shared" si="5"/>
        <v>0.9786324786324786</v>
      </c>
    </row>
    <row r="12" spans="1:26" x14ac:dyDescent="0.25">
      <c r="A12" s="15" t="s">
        <v>29</v>
      </c>
      <c r="B12" s="12">
        <f t="shared" si="0"/>
        <v>0.26724137931034481</v>
      </c>
      <c r="C12" s="12">
        <f t="shared" si="1"/>
        <v>0.33620689655172414</v>
      </c>
      <c r="D12" s="12">
        <f t="shared" si="2"/>
        <v>0.4178082191780822</v>
      </c>
      <c r="E12">
        <f>SUM('2010'!E9+'2011'!E6)</f>
        <v>57</v>
      </c>
      <c r="F12">
        <f>SUM('2010'!F9+'2011'!F6)</f>
        <v>147</v>
      </c>
      <c r="G12">
        <f>SUM('2010'!G9+'2011'!G6)</f>
        <v>116</v>
      </c>
      <c r="H12">
        <f>SUM('2010'!H9+'2011'!H6)</f>
        <v>22</v>
      </c>
      <c r="I12">
        <f>SUM('2010'!I9+'2011'!I6)</f>
        <v>31</v>
      </c>
      <c r="J12">
        <f>SUM('2010'!J9+'2011'!J6)</f>
        <v>23</v>
      </c>
      <c r="K12">
        <f>SUM('2010'!K9+'2011'!K6)</f>
        <v>6</v>
      </c>
      <c r="L12">
        <f>SUM('2010'!L9+'2011'!L6)</f>
        <v>1</v>
      </c>
      <c r="M12">
        <f>SUM('2010'!M9+'2011'!M6)</f>
        <v>0</v>
      </c>
      <c r="N12">
        <f>SUM('2010'!N9+'2011'!N6)</f>
        <v>39</v>
      </c>
      <c r="O12">
        <f>SUM('2010'!O9+'2011'!O6)</f>
        <v>26</v>
      </c>
      <c r="P12">
        <f>SUM('2010'!P9+'2011'!P6)</f>
        <v>26</v>
      </c>
      <c r="Q12" s="12">
        <f t="shared" si="3"/>
        <v>0.17687074829931973</v>
      </c>
      <c r="R12">
        <f>SUM('2010'!R9+'2011'!R6)</f>
        <v>4</v>
      </c>
      <c r="S12">
        <f>SUM('2010'!S9+'2011'!S6)</f>
        <v>4</v>
      </c>
      <c r="T12">
        <f>SUM('2010'!T9+'2011'!T6)</f>
        <v>8</v>
      </c>
      <c r="U12">
        <f>SUM('2010'!U9+'2011'!U6)</f>
        <v>3</v>
      </c>
      <c r="V12" s="12">
        <f t="shared" si="4"/>
        <v>0.72727272727272729</v>
      </c>
      <c r="W12">
        <f>SUM('2010'!W9+'2011'!W6)</f>
        <v>49</v>
      </c>
      <c r="X12">
        <f>SUM('2010'!X9+'2011'!X6)</f>
        <v>92</v>
      </c>
      <c r="Y12">
        <f>SUM('2010'!Y9+'2011'!Y6)</f>
        <v>18</v>
      </c>
      <c r="Z12" s="12">
        <f t="shared" si="5"/>
        <v>0.8867924528301887</v>
      </c>
    </row>
    <row r="13" spans="1:26" x14ac:dyDescent="0.25">
      <c r="A13" s="22" t="s">
        <v>33</v>
      </c>
      <c r="B13" s="17">
        <f t="shared" si="0"/>
        <v>0.2288135593220339</v>
      </c>
      <c r="C13" s="17">
        <f t="shared" si="1"/>
        <v>0.28813559322033899</v>
      </c>
      <c r="D13" s="17">
        <f t="shared" si="2"/>
        <v>0.31578947368421051</v>
      </c>
      <c r="E13" s="18">
        <f>SUM('2010'!E17+'2011'!E10+'2012'!E9)</f>
        <v>60</v>
      </c>
      <c r="F13" s="18">
        <f>SUM('2010'!F17+'2011'!F10+'2012'!F9)</f>
        <v>139</v>
      </c>
      <c r="G13" s="18">
        <f>SUM('2010'!G17+'2011'!G10+'2012'!G9)</f>
        <v>118</v>
      </c>
      <c r="H13" s="18">
        <f>SUM('2010'!H17+'2011'!H10+'2012'!H9)</f>
        <v>32</v>
      </c>
      <c r="I13" s="18">
        <f>SUM('2010'!I17+'2011'!I10+'2012'!I9)</f>
        <v>27</v>
      </c>
      <c r="J13" s="18">
        <f>SUM('2010'!J17+'2011'!J10+'2012'!J9)</f>
        <v>23</v>
      </c>
      <c r="K13" s="18">
        <f>SUM('2010'!K17+'2011'!K10+'2012'!K9)</f>
        <v>2</v>
      </c>
      <c r="L13" s="18">
        <f>SUM('2010'!L17+'2011'!L10+'2012'!L9)</f>
        <v>1</v>
      </c>
      <c r="M13" s="18">
        <f>SUM('2010'!M17+'2011'!M10+'2012'!M9)</f>
        <v>1</v>
      </c>
      <c r="N13" s="18">
        <f>SUM('2010'!N17+'2011'!N10+'2012'!N9)</f>
        <v>34</v>
      </c>
      <c r="O13" s="18">
        <f>SUM('2010'!O17+'2011'!O10+'2012'!O9)</f>
        <v>11</v>
      </c>
      <c r="P13" s="18">
        <f>SUM('2010'!P17+'2011'!P10+'2012'!P9)</f>
        <v>28</v>
      </c>
      <c r="Q13" s="17">
        <f t="shared" si="3"/>
        <v>0.20143884892086331</v>
      </c>
      <c r="R13" s="18">
        <f>SUM('2010'!R17+'2011'!R10+'2012'!R9)</f>
        <v>6</v>
      </c>
      <c r="S13" s="18">
        <f>SUM('2010'!S17+'2011'!S10+'2012'!S9)</f>
        <v>4</v>
      </c>
      <c r="T13" s="18">
        <f>SUM('2010'!T17+'2011'!T10+'2012'!T9)</f>
        <v>13</v>
      </c>
      <c r="U13" s="18">
        <f>SUM('2010'!U17+'2011'!U10+'2012'!U9)</f>
        <v>4</v>
      </c>
      <c r="V13" s="17">
        <f t="shared" si="4"/>
        <v>0.76470588235294112</v>
      </c>
      <c r="W13" s="18">
        <f>SUM('2010'!W17+'2011'!W10+'2012'!W9)</f>
        <v>29</v>
      </c>
      <c r="X13" s="18">
        <f>SUM('2010'!X17+'2011'!X10+'2012'!X9)</f>
        <v>0</v>
      </c>
      <c r="Y13" s="18">
        <f>SUM('2010'!Y17+'2011'!Y10+'2012'!Y9)</f>
        <v>5</v>
      </c>
      <c r="Z13" s="17">
        <f t="shared" si="5"/>
        <v>0.8529411764705882</v>
      </c>
    </row>
    <row r="14" spans="1:26" x14ac:dyDescent="0.25">
      <c r="A14" s="21" t="s">
        <v>26</v>
      </c>
      <c r="B14" s="12">
        <f t="shared" si="0"/>
        <v>0.20661157024793389</v>
      </c>
      <c r="C14" s="12">
        <f t="shared" si="1"/>
        <v>0.23140495867768596</v>
      </c>
      <c r="D14" s="12">
        <f t="shared" si="2"/>
        <v>0.41463414634146339</v>
      </c>
      <c r="E14">
        <f>SUM('2011'!E3+'2012'!E4)</f>
        <v>48</v>
      </c>
      <c r="F14">
        <f>SUM('2011'!F3+'2012'!F4)</f>
        <v>168</v>
      </c>
      <c r="G14">
        <f>SUM('2011'!G3+'2012'!G4)</f>
        <v>121</v>
      </c>
      <c r="H14">
        <f>SUM('2011'!H3+'2012'!H4)</f>
        <v>37</v>
      </c>
      <c r="I14">
        <f>SUM('2011'!I3+'2012'!I4)</f>
        <v>25</v>
      </c>
      <c r="J14">
        <f>SUM('2011'!J3+'2012'!J4)</f>
        <v>16</v>
      </c>
      <c r="K14">
        <f>SUM('2011'!K3+'2012'!K4)</f>
        <v>3</v>
      </c>
      <c r="L14">
        <f>SUM('2011'!L3+'2012'!L4)</f>
        <v>0</v>
      </c>
      <c r="M14">
        <f>SUM('2011'!M3+'2012'!M4)</f>
        <v>0</v>
      </c>
      <c r="N14">
        <f>SUM('2011'!N3+'2012'!N4)</f>
        <v>28</v>
      </c>
      <c r="O14">
        <f>SUM('2011'!O3+'2012'!O4)</f>
        <v>32</v>
      </c>
      <c r="P14">
        <f>SUM('2011'!P3+'2012'!P4)</f>
        <v>49</v>
      </c>
      <c r="Q14" s="12">
        <f t="shared" si="3"/>
        <v>0.29166666666666669</v>
      </c>
      <c r="R14">
        <f>SUM('2011'!R3+'2012'!R4)</f>
        <v>4</v>
      </c>
      <c r="S14">
        <f>SUM('2011'!S3+'2012'!S4)</f>
        <v>11</v>
      </c>
      <c r="T14">
        <f>SUM('2011'!T3+'2012'!T4)</f>
        <v>6</v>
      </c>
      <c r="U14">
        <f>SUM('2011'!U3+'2012'!U4)</f>
        <v>1</v>
      </c>
      <c r="V14" s="12">
        <f t="shared" si="4"/>
        <v>0.8571428571428571</v>
      </c>
      <c r="W14">
        <f>SUM('2011'!W3+'2012'!W4)</f>
        <v>169</v>
      </c>
      <c r="X14">
        <f>SUM('2011'!X3+'2012'!X4)</f>
        <v>11</v>
      </c>
      <c r="Y14">
        <f>SUM('2011'!Y3+'2012'!Y4)</f>
        <v>3</v>
      </c>
      <c r="Z14" s="12">
        <f t="shared" si="5"/>
        <v>0.98360655737704916</v>
      </c>
    </row>
    <row r="15" spans="1:26" x14ac:dyDescent="0.25">
      <c r="A15" s="22" t="s">
        <v>30</v>
      </c>
      <c r="B15" s="17">
        <f t="shared" si="0"/>
        <v>0.19607843137254902</v>
      </c>
      <c r="C15" s="17">
        <f t="shared" si="1"/>
        <v>0.30392156862745096</v>
      </c>
      <c r="D15" s="17">
        <f t="shared" si="2"/>
        <v>0.28695652173913044</v>
      </c>
      <c r="E15" s="18">
        <f>SUM('2011'!E10+'2010'!E10)</f>
        <v>50</v>
      </c>
      <c r="F15" s="18">
        <f>SUM('2011'!F10+'2010'!F10)</f>
        <v>118</v>
      </c>
      <c r="G15" s="18">
        <f>SUM('2011'!G10+'2010'!G10)</f>
        <v>102</v>
      </c>
      <c r="H15" s="18">
        <f>SUM('2011'!H10+'2010'!H10)</f>
        <v>15</v>
      </c>
      <c r="I15" s="18">
        <f>SUM('2011'!I10+'2010'!I10)</f>
        <v>20</v>
      </c>
      <c r="J15" s="18">
        <f>SUM('2011'!J10+'2010'!J10)</f>
        <v>20</v>
      </c>
      <c r="K15" s="18">
        <f>SUM('2011'!K10+'2010'!K10)</f>
        <v>3</v>
      </c>
      <c r="L15" s="18">
        <f>SUM('2011'!L10+'2010'!L10)</f>
        <v>1</v>
      </c>
      <c r="M15" s="18">
        <f>SUM('2011'!M10+'2010'!M10)</f>
        <v>2</v>
      </c>
      <c r="N15" s="18">
        <f>SUM('2011'!N10+'2010'!N10)</f>
        <v>31</v>
      </c>
      <c r="O15" s="18">
        <f>SUM('2011'!O10+'2010'!O10)</f>
        <v>10</v>
      </c>
      <c r="P15" s="18">
        <f>SUM('2011'!P10+'2010'!P10)</f>
        <v>34</v>
      </c>
      <c r="Q15" s="17">
        <f t="shared" si="3"/>
        <v>0.28813559322033899</v>
      </c>
      <c r="R15" s="18">
        <f>SUM('2011'!R10+'2010'!R10)</f>
        <v>4</v>
      </c>
      <c r="S15" s="18">
        <f>SUM('2011'!S10+'2010'!S10)</f>
        <v>3</v>
      </c>
      <c r="T15" s="18">
        <f>SUM('2011'!T10+'2010'!T10)</f>
        <v>3</v>
      </c>
      <c r="U15" s="18">
        <f>SUM('2011'!U10+'2010'!U10)</f>
        <v>1</v>
      </c>
      <c r="V15" s="17">
        <f t="shared" si="4"/>
        <v>0.75</v>
      </c>
      <c r="W15" s="18">
        <f>SUM('2011'!W10+'2010'!W10)</f>
        <v>30</v>
      </c>
      <c r="X15" s="18">
        <f>SUM('2011'!X10+'2010'!X10)</f>
        <v>14</v>
      </c>
      <c r="Y15" s="18">
        <f>SUM('2011'!Y10+'2010'!Y10)</f>
        <v>10</v>
      </c>
      <c r="Z15" s="17">
        <f t="shared" si="5"/>
        <v>0.81481481481481477</v>
      </c>
    </row>
    <row r="16" spans="1:26" x14ac:dyDescent="0.25">
      <c r="A16" s="15" t="s">
        <v>34</v>
      </c>
      <c r="B16" s="19">
        <f t="shared" si="0"/>
        <v>0.2</v>
      </c>
      <c r="C16" s="19">
        <f t="shared" si="1"/>
        <v>0.24285714285714285</v>
      </c>
      <c r="D16" s="19">
        <f t="shared" si="2"/>
        <v>0.44</v>
      </c>
      <c r="E16" s="20">
        <f>SUM('2011'!E11+'2012'!E10)</f>
        <v>50</v>
      </c>
      <c r="F16" s="20">
        <f>SUM('2011'!F11+'2012'!F10)</f>
        <v>104</v>
      </c>
      <c r="G16" s="20">
        <f>SUM('2011'!G11+'2012'!G10)</f>
        <v>70</v>
      </c>
      <c r="H16" s="20">
        <f>SUM('2011'!H11+'2012'!H10)</f>
        <v>18</v>
      </c>
      <c r="I16" s="20">
        <f>SUM('2011'!I11+'2012'!I10)</f>
        <v>14</v>
      </c>
      <c r="J16" s="20">
        <f>SUM('2011'!J11+'2012'!J10)</f>
        <v>12</v>
      </c>
      <c r="K16" s="20">
        <f>SUM('2011'!K11+'2012'!K10)</f>
        <v>3</v>
      </c>
      <c r="L16" s="20">
        <f>SUM('2011'!L11+'2012'!L10)</f>
        <v>0</v>
      </c>
      <c r="M16" s="20">
        <f>SUM('2011'!M11+'2012'!M10)</f>
        <v>0</v>
      </c>
      <c r="N16" s="20">
        <f>SUM('2011'!N11+'2012'!N10)</f>
        <v>17</v>
      </c>
      <c r="O16" s="20">
        <f>SUM('2011'!O11+'2012'!O10)</f>
        <v>13</v>
      </c>
      <c r="P16" s="20">
        <f>SUM('2011'!P11+'2012'!P10)</f>
        <v>17</v>
      </c>
      <c r="Q16" s="19">
        <f t="shared" si="3"/>
        <v>0.16346153846153846</v>
      </c>
      <c r="R16" s="20">
        <f>SUM('2011'!R11+'2012'!R10)</f>
        <v>4</v>
      </c>
      <c r="S16" s="20">
        <f>SUM('2011'!S11+'2012'!S10)</f>
        <v>17</v>
      </c>
      <c r="T16" s="20">
        <f>SUM('2011'!T11+'2012'!T10)</f>
        <v>6</v>
      </c>
      <c r="U16" s="20">
        <f>SUM('2011'!U11+'2012'!U10)</f>
        <v>0</v>
      </c>
      <c r="V16" s="19">
        <f t="shared" si="4"/>
        <v>1</v>
      </c>
      <c r="W16" s="20">
        <f>SUM('2011'!W11+'2012'!W10)</f>
        <v>81</v>
      </c>
      <c r="X16" s="20">
        <f>SUM('2011'!X11+'2012'!X10)</f>
        <v>92</v>
      </c>
      <c r="Y16" s="20">
        <f>SUM('2011'!Y11+'2012'!Y10)</f>
        <v>15</v>
      </c>
      <c r="Z16" s="19">
        <f t="shared" si="5"/>
        <v>0.92021276595744683</v>
      </c>
    </row>
    <row r="17" spans="1:26" x14ac:dyDescent="0.25">
      <c r="A17" s="22" t="s">
        <v>50</v>
      </c>
      <c r="B17" s="17">
        <f t="shared" si="0"/>
        <v>0.24444444444444444</v>
      </c>
      <c r="C17" s="17">
        <f t="shared" si="1"/>
        <v>0.31111111111111112</v>
      </c>
      <c r="D17" s="17">
        <f t="shared" si="2"/>
        <v>0.38181818181818183</v>
      </c>
      <c r="E17" s="18">
        <f>SUM('2012'!E17)</f>
        <v>25</v>
      </c>
      <c r="F17" s="18">
        <f>SUM('2012'!F17)</f>
        <v>56</v>
      </c>
      <c r="G17" s="18">
        <f>SUM('2012'!G17)</f>
        <v>45</v>
      </c>
      <c r="H17" s="18">
        <f>SUM('2012'!H17)</f>
        <v>14</v>
      </c>
      <c r="I17" s="18">
        <f>SUM('2012'!I17)</f>
        <v>11</v>
      </c>
      <c r="J17" s="18">
        <f>SUM('2012'!J17)</f>
        <v>18</v>
      </c>
      <c r="K17" s="18">
        <f>SUM('2012'!K17)</f>
        <v>3</v>
      </c>
      <c r="L17" s="18">
        <f>SUM('2012'!L17)</f>
        <v>0</v>
      </c>
      <c r="M17" s="18">
        <f>SUM('2012'!M17)</f>
        <v>0</v>
      </c>
      <c r="N17" s="18">
        <f>SUM('2012'!N17)</f>
        <v>14</v>
      </c>
      <c r="O17" s="18">
        <f>SUM('2012'!O17)</f>
        <v>7</v>
      </c>
      <c r="P17" s="18">
        <f>SUM('2012'!P17)</f>
        <v>11</v>
      </c>
      <c r="Q17" s="17">
        <f t="shared" si="3"/>
        <v>0.19642857142857142</v>
      </c>
      <c r="R17" s="18">
        <f>SUM('2012'!R17)</f>
        <v>1</v>
      </c>
      <c r="S17" s="18">
        <f>SUM('2012'!S17)</f>
        <v>3</v>
      </c>
      <c r="T17" s="18">
        <f>SUM('2012'!T17)</f>
        <v>5</v>
      </c>
      <c r="U17" s="18">
        <f>SUM('2012'!U17)</f>
        <v>5</v>
      </c>
      <c r="V17" s="17">
        <f t="shared" si="4"/>
        <v>0.5</v>
      </c>
      <c r="W17" s="18">
        <f>SUM('2012'!W17)</f>
        <v>1</v>
      </c>
      <c r="X17" s="18">
        <f>SUM('2012'!X17)</f>
        <v>4</v>
      </c>
      <c r="Y17" s="18">
        <f>SUM('2012'!Y17)</f>
        <v>1</v>
      </c>
      <c r="Z17" s="17">
        <f t="shared" si="5"/>
        <v>0.83333333333333337</v>
      </c>
    </row>
    <row r="18" spans="1:26" x14ac:dyDescent="0.25">
      <c r="A18" s="15" t="s">
        <v>43</v>
      </c>
      <c r="B18" s="19">
        <f t="shared" si="0"/>
        <v>0.1864406779661017</v>
      </c>
      <c r="C18" s="19">
        <f t="shared" si="1"/>
        <v>0.25423728813559321</v>
      </c>
      <c r="D18" s="19">
        <f t="shared" si="2"/>
        <v>0.35135135135135137</v>
      </c>
      <c r="E18" s="20">
        <f>SUM('2010'!E14+'2011'!E20+'2012'!E11)</f>
        <v>42</v>
      </c>
      <c r="F18" s="20">
        <f>SUM('2010'!F14+'2011'!F20+'2012'!F11)</f>
        <v>76</v>
      </c>
      <c r="G18" s="20">
        <f>SUM('2010'!G14+'2011'!G20+'2012'!G11)</f>
        <v>59</v>
      </c>
      <c r="H18" s="20">
        <f>SUM('2010'!H14+'2011'!H20+'2012'!H11)</f>
        <v>15</v>
      </c>
      <c r="I18" s="20">
        <f>SUM('2010'!I14+'2011'!I20+'2012'!I11)</f>
        <v>11</v>
      </c>
      <c r="J18" s="20">
        <f>SUM('2010'!J14+'2011'!J20+'2012'!J11)</f>
        <v>9</v>
      </c>
      <c r="K18" s="20">
        <f>SUM('2010'!K14+'2011'!K20+'2012'!K11)</f>
        <v>4</v>
      </c>
      <c r="L18" s="20">
        <f>SUM('2010'!L14+'2011'!L20+'2012'!L11)</f>
        <v>0</v>
      </c>
      <c r="M18" s="20">
        <f>SUM('2010'!M14+'2011'!M20+'2012'!M11)</f>
        <v>0</v>
      </c>
      <c r="N18" s="20">
        <f>SUM('2010'!N14+'2011'!N20+'2012'!N11)</f>
        <v>15</v>
      </c>
      <c r="O18" s="20">
        <f>SUM('2010'!O14+'2011'!O20+'2012'!O11)</f>
        <v>8</v>
      </c>
      <c r="P18" s="20">
        <f>SUM('2010'!P14+'2011'!P20+'2012'!P11)</f>
        <v>16</v>
      </c>
      <c r="Q18" s="19">
        <f t="shared" si="3"/>
        <v>0.21052631578947367</v>
      </c>
      <c r="R18" s="20">
        <f>SUM('2010'!R14+'2011'!R20+'2012'!R11)</f>
        <v>2</v>
      </c>
      <c r="S18" s="20">
        <f>SUM('2010'!S14+'2011'!S20+'2012'!S11)</f>
        <v>7</v>
      </c>
      <c r="T18" s="20">
        <f>SUM('2010'!T14+'2011'!T20+'2012'!T11)</f>
        <v>9</v>
      </c>
      <c r="U18" s="20">
        <f>SUM('2010'!U14+'2011'!U20+'2012'!U11)</f>
        <v>0</v>
      </c>
      <c r="V18" s="19">
        <f t="shared" si="4"/>
        <v>1</v>
      </c>
      <c r="W18" s="20">
        <f>SUM('2010'!W14+'2011'!W20+'2012'!W11)</f>
        <v>44</v>
      </c>
      <c r="X18" s="20">
        <f>SUM('2010'!X14+'2011'!X20+'2012'!X11)</f>
        <v>3</v>
      </c>
      <c r="Y18" s="20">
        <f>SUM('2010'!Y14+'2011'!Y20+'2012'!Y11)</f>
        <v>6</v>
      </c>
      <c r="Z18" s="19">
        <f t="shared" si="5"/>
        <v>0.8867924528301887</v>
      </c>
    </row>
    <row r="19" spans="1:26" x14ac:dyDescent="0.25">
      <c r="A19" s="22" t="s">
        <v>32</v>
      </c>
      <c r="B19" s="17">
        <f t="shared" si="0"/>
        <v>0.26470588235294118</v>
      </c>
      <c r="C19" s="17">
        <f t="shared" si="1"/>
        <v>0.29411764705882354</v>
      </c>
      <c r="D19" s="17">
        <f t="shared" si="2"/>
        <v>0.45652173913043476</v>
      </c>
      <c r="E19" s="18">
        <f>SUM('2011'!E9)</f>
        <v>20</v>
      </c>
      <c r="F19" s="18">
        <f>SUM('2011'!F9)</f>
        <v>51</v>
      </c>
      <c r="G19" s="18">
        <f>SUM('2011'!G9)</f>
        <v>34</v>
      </c>
      <c r="H19" s="18">
        <f>SUM('2011'!H9)</f>
        <v>10</v>
      </c>
      <c r="I19" s="18">
        <f>SUM('2011'!I9)</f>
        <v>9</v>
      </c>
      <c r="J19" s="18">
        <f>SUM('2011'!J9)</f>
        <v>3</v>
      </c>
      <c r="K19" s="18">
        <f>SUM('2011'!K9)</f>
        <v>1</v>
      </c>
      <c r="L19" s="18">
        <f>SUM('2011'!L9)</f>
        <v>0</v>
      </c>
      <c r="M19" s="18">
        <f>SUM('2011'!M9)</f>
        <v>0</v>
      </c>
      <c r="N19" s="18">
        <f>SUM('2011'!N9)</f>
        <v>10</v>
      </c>
      <c r="O19" s="18">
        <f>SUM('2011'!O9)</f>
        <v>9</v>
      </c>
      <c r="P19" s="18">
        <f>SUM('2011'!P9)</f>
        <v>12</v>
      </c>
      <c r="Q19" s="17">
        <f t="shared" si="3"/>
        <v>0.23529411764705882</v>
      </c>
      <c r="R19" s="18">
        <f>SUM('2011'!R9)</f>
        <v>5</v>
      </c>
      <c r="S19" s="18">
        <f>SUM('2011'!S9)</f>
        <v>3</v>
      </c>
      <c r="T19" s="18">
        <f>SUM('2011'!T9)</f>
        <v>0</v>
      </c>
      <c r="U19" s="18">
        <f>SUM('2011'!U9)</f>
        <v>0</v>
      </c>
      <c r="V19" s="17" t="e">
        <f t="shared" si="4"/>
        <v>#DIV/0!</v>
      </c>
      <c r="W19" s="18">
        <f>SUM('2011'!W9)</f>
        <v>60</v>
      </c>
      <c r="X19" s="18">
        <f>SUM('2011'!X9)</f>
        <v>14</v>
      </c>
      <c r="Y19" s="18">
        <f>SUM('2011'!Y9)</f>
        <v>4</v>
      </c>
      <c r="Z19" s="17">
        <f t="shared" si="5"/>
        <v>0.94871794871794868</v>
      </c>
    </row>
    <row r="20" spans="1:26" x14ac:dyDescent="0.25">
      <c r="A20" s="15" t="s">
        <v>37</v>
      </c>
      <c r="B20" s="19">
        <f t="shared" si="0"/>
        <v>0.21875</v>
      </c>
      <c r="C20" s="19">
        <f t="shared" si="1"/>
        <v>0.25</v>
      </c>
      <c r="D20" s="19">
        <f t="shared" si="2"/>
        <v>0.24242424242424243</v>
      </c>
      <c r="E20" s="20">
        <f>SUM('2011'!E14+'2012'!E16)</f>
        <v>19</v>
      </c>
      <c r="F20" s="20">
        <f>SUM('2011'!F14+'2012'!F16)</f>
        <v>33</v>
      </c>
      <c r="G20" s="20">
        <f>SUM('2011'!G14+'2012'!G16)</f>
        <v>32</v>
      </c>
      <c r="H20" s="20">
        <f>SUM('2011'!H14+'2012'!H16)</f>
        <v>2</v>
      </c>
      <c r="I20" s="20">
        <f>SUM('2011'!I14+'2012'!I16)</f>
        <v>7</v>
      </c>
      <c r="J20" s="20">
        <f>SUM('2011'!J14+'2012'!J16)</f>
        <v>3</v>
      </c>
      <c r="K20" s="20">
        <f>SUM('2011'!K14+'2012'!K16)</f>
        <v>1</v>
      </c>
      <c r="L20" s="20">
        <f>SUM('2011'!L14+'2012'!L16)</f>
        <v>0</v>
      </c>
      <c r="M20" s="20">
        <f>SUM('2011'!M14+'2012'!M16)</f>
        <v>0</v>
      </c>
      <c r="N20" s="20">
        <f>SUM('2011'!N14+'2012'!N16)</f>
        <v>8</v>
      </c>
      <c r="O20" s="20">
        <f>SUM('2011'!O14+'2012'!O16)</f>
        <v>1</v>
      </c>
      <c r="P20" s="20">
        <f>SUM('2011'!P14+'2012'!P16)</f>
        <v>10</v>
      </c>
      <c r="Q20" s="19">
        <f t="shared" si="3"/>
        <v>0.30303030303030304</v>
      </c>
      <c r="R20" s="20">
        <f>SUM('2011'!R14+'2012'!R16)</f>
        <v>0</v>
      </c>
      <c r="S20" s="20">
        <f>SUM('2011'!S14+'2012'!S16)</f>
        <v>0</v>
      </c>
      <c r="T20" s="20">
        <f>SUM('2011'!T14+'2012'!T16)</f>
        <v>1</v>
      </c>
      <c r="U20" s="20">
        <f>SUM('2011'!U14+'2012'!U16)</f>
        <v>0</v>
      </c>
      <c r="V20" s="19">
        <f t="shared" si="4"/>
        <v>1</v>
      </c>
      <c r="W20" s="20">
        <f>SUM('2011'!W14+'2012'!W16)</f>
        <v>17</v>
      </c>
      <c r="X20" s="20">
        <f>SUM('2011'!X14+'2012'!X16)</f>
        <v>1</v>
      </c>
      <c r="Y20" s="20">
        <f>SUM('2011'!Y14+'2012'!Y16)</f>
        <v>2</v>
      </c>
      <c r="Z20" s="19">
        <f t="shared" si="5"/>
        <v>0.9</v>
      </c>
    </row>
    <row r="21" spans="1:26" x14ac:dyDescent="0.25">
      <c r="A21" s="22" t="s">
        <v>47</v>
      </c>
      <c r="B21" s="17">
        <f t="shared" si="0"/>
        <v>0.2</v>
      </c>
      <c r="C21" s="17">
        <f t="shared" si="1"/>
        <v>0.2</v>
      </c>
      <c r="D21" s="17">
        <f t="shared" si="2"/>
        <v>0.27272727272727271</v>
      </c>
      <c r="E21" s="18">
        <f>SUM('2012'!E12)</f>
        <v>20</v>
      </c>
      <c r="F21" s="18">
        <f>SUM('2012'!F12)</f>
        <v>33</v>
      </c>
      <c r="G21" s="18">
        <f>SUM('2012'!G12)</f>
        <v>30</v>
      </c>
      <c r="H21" s="18">
        <f>SUM('2012'!H12)</f>
        <v>4</v>
      </c>
      <c r="I21" s="18">
        <f>SUM('2012'!I12)</f>
        <v>6</v>
      </c>
      <c r="J21" s="18">
        <f>SUM('2012'!J12)</f>
        <v>2</v>
      </c>
      <c r="K21" s="18">
        <f>SUM('2012'!K12)</f>
        <v>0</v>
      </c>
      <c r="L21" s="18">
        <f>SUM('2012'!L12)</f>
        <v>0</v>
      </c>
      <c r="M21" s="18">
        <f>SUM('2012'!M12)</f>
        <v>0</v>
      </c>
      <c r="N21" s="18">
        <f>SUM('2012'!N12)</f>
        <v>6</v>
      </c>
      <c r="O21" s="18">
        <f>SUM('2012'!O12)</f>
        <v>2</v>
      </c>
      <c r="P21" s="18">
        <f>SUM('2012'!P12)</f>
        <v>8</v>
      </c>
      <c r="Q21" s="17">
        <f t="shared" si="3"/>
        <v>0.24242424242424243</v>
      </c>
      <c r="R21" s="18">
        <f>SUM('2012'!R12)</f>
        <v>0</v>
      </c>
      <c r="S21" s="18">
        <f>SUM('2012'!S12)</f>
        <v>1</v>
      </c>
      <c r="T21" s="18">
        <f>SUM('2012'!T12)</f>
        <v>1</v>
      </c>
      <c r="U21" s="18">
        <f>SUM('2012'!U12)</f>
        <v>0</v>
      </c>
      <c r="V21" s="17">
        <f t="shared" si="4"/>
        <v>1</v>
      </c>
      <c r="W21" s="18">
        <f>SUM('2012'!W12)</f>
        <v>24</v>
      </c>
      <c r="X21" s="18">
        <f>SUM('2012'!X12)</f>
        <v>21</v>
      </c>
      <c r="Y21" s="18">
        <f>SUM('2012'!Y12)</f>
        <v>5</v>
      </c>
      <c r="Z21" s="17">
        <f t="shared" si="5"/>
        <v>0.9</v>
      </c>
    </row>
    <row r="22" spans="1:26" x14ac:dyDescent="0.25">
      <c r="A22" s="24" t="s">
        <v>38</v>
      </c>
      <c r="B22" s="19">
        <f t="shared" si="0"/>
        <v>0.17857142857142858</v>
      </c>
      <c r="C22" s="19">
        <f t="shared" si="1"/>
        <v>0.21428571428571427</v>
      </c>
      <c r="D22" s="19">
        <f t="shared" si="2"/>
        <v>0.28125</v>
      </c>
      <c r="E22" s="20">
        <f>SUM('2010'!E20+'2011'!E15)</f>
        <v>12</v>
      </c>
      <c r="F22" s="20">
        <f>SUM('2010'!F20+'2011'!F15)</f>
        <v>32</v>
      </c>
      <c r="G22" s="20">
        <f>SUM('2010'!G20+'2011'!G15)</f>
        <v>28</v>
      </c>
      <c r="H22" s="20">
        <f>SUM('2010'!H20+'2011'!H15)</f>
        <v>5</v>
      </c>
      <c r="I22" s="20">
        <f>SUM('2010'!I20+'2011'!I15)</f>
        <v>5</v>
      </c>
      <c r="J22" s="20">
        <f>SUM('2010'!J20+'2011'!J15)</f>
        <v>2</v>
      </c>
      <c r="K22" s="20">
        <f>SUM('2010'!K20+'2011'!K15)</f>
        <v>1</v>
      </c>
      <c r="L22" s="20">
        <f>SUM('2010'!L20+'2011'!L15)</f>
        <v>0</v>
      </c>
      <c r="M22" s="20">
        <f>SUM('2010'!M20+'2011'!M15)</f>
        <v>0</v>
      </c>
      <c r="N22" s="20">
        <f>SUM('2010'!N20+'2011'!N15)</f>
        <v>6</v>
      </c>
      <c r="O22" s="20">
        <f>SUM('2010'!O20+'2011'!O15)</f>
        <v>4</v>
      </c>
      <c r="P22" s="20">
        <f>SUM('2010'!P20+'2011'!P15)</f>
        <v>10</v>
      </c>
      <c r="Q22" s="19">
        <f t="shared" si="3"/>
        <v>0.3125</v>
      </c>
      <c r="R22" s="20">
        <f>SUM('2010'!R20+'2011'!R15)</f>
        <v>0</v>
      </c>
      <c r="S22" s="20">
        <f>SUM('2010'!S20+'2011'!S15)</f>
        <v>0</v>
      </c>
      <c r="T22" s="20">
        <f>SUM('2010'!T20+'2011'!T15)</f>
        <v>0</v>
      </c>
      <c r="U22" s="20">
        <f>SUM('2010'!U20+'2011'!U15)</f>
        <v>0</v>
      </c>
      <c r="V22" s="19" t="e">
        <f t="shared" si="4"/>
        <v>#DIV/0!</v>
      </c>
      <c r="W22" s="20">
        <f>SUM('2010'!W20+'2011'!W15)</f>
        <v>13</v>
      </c>
      <c r="X22" s="20">
        <f>SUM('2010'!X20+'2011'!X15)</f>
        <v>4</v>
      </c>
      <c r="Y22" s="20">
        <f>SUM('2010'!Y20+'2011'!Y15)</f>
        <v>0</v>
      </c>
      <c r="Z22" s="19">
        <f t="shared" si="5"/>
        <v>1</v>
      </c>
    </row>
    <row r="23" spans="1:26" x14ac:dyDescent="0.25">
      <c r="A23" s="23" t="s">
        <v>39</v>
      </c>
      <c r="B23" s="17" t="e">
        <f t="shared" si="0"/>
        <v>#DIV/0!</v>
      </c>
      <c r="C23" s="17" t="e">
        <f t="shared" si="1"/>
        <v>#DIV/0!</v>
      </c>
      <c r="D23" s="17" t="e">
        <f t="shared" si="2"/>
        <v>#DIV/0!</v>
      </c>
      <c r="E23" s="18">
        <f>SUM('2011'!E16)</f>
        <v>13</v>
      </c>
      <c r="F23" s="18">
        <f>SUM('2011'!F16)</f>
        <v>0</v>
      </c>
      <c r="G23" s="18">
        <f>SUM('2011'!G16)</f>
        <v>0</v>
      </c>
      <c r="H23" s="18">
        <f>SUM('2011'!H16)</f>
        <v>9</v>
      </c>
      <c r="I23" s="18">
        <f>SUM('2011'!I16)</f>
        <v>0</v>
      </c>
      <c r="J23" s="18">
        <f>SUM('2011'!J16)</f>
        <v>0</v>
      </c>
      <c r="K23" s="18">
        <f>SUM('2011'!K16)</f>
        <v>0</v>
      </c>
      <c r="L23" s="18">
        <f>SUM('2011'!L16)</f>
        <v>0</v>
      </c>
      <c r="M23" s="18">
        <f>SUM('2011'!M16)</f>
        <v>0</v>
      </c>
      <c r="N23" s="18">
        <f>SUM('2011'!N16)</f>
        <v>0</v>
      </c>
      <c r="O23" s="18">
        <f>SUM('2011'!O16)</f>
        <v>0</v>
      </c>
      <c r="P23" s="18">
        <f>SUM('2011'!P16)</f>
        <v>0</v>
      </c>
      <c r="Q23" s="17" t="e">
        <f t="shared" si="3"/>
        <v>#DIV/0!</v>
      </c>
      <c r="R23" s="18">
        <f>SUM('2011'!R16)</f>
        <v>0</v>
      </c>
      <c r="S23" s="18">
        <f>SUM('2011'!S16)</f>
        <v>0</v>
      </c>
      <c r="T23" s="18">
        <f>SUM('2011'!T16)</f>
        <v>7</v>
      </c>
      <c r="U23" s="18">
        <f>SUM('2011'!U16)</f>
        <v>0</v>
      </c>
      <c r="V23" s="17">
        <f t="shared" si="4"/>
        <v>1</v>
      </c>
      <c r="W23" s="18">
        <f>SUM('2011'!W16)</f>
        <v>0</v>
      </c>
      <c r="X23" s="18">
        <f>SUM('2011'!X16)</f>
        <v>0</v>
      </c>
      <c r="Y23" s="18">
        <f>SUM('2011'!Y16)</f>
        <v>0</v>
      </c>
      <c r="Z23" s="17" t="e">
        <f t="shared" si="5"/>
        <v>#DIV/0!</v>
      </c>
    </row>
    <row r="24" spans="1:26" x14ac:dyDescent="0.25">
      <c r="A24" s="24" t="s">
        <v>40</v>
      </c>
      <c r="B24" s="19" t="e">
        <f t="shared" si="0"/>
        <v>#DIV/0!</v>
      </c>
      <c r="C24" s="19" t="e">
        <f t="shared" si="1"/>
        <v>#DIV/0!</v>
      </c>
      <c r="D24" s="19" t="e">
        <f t="shared" si="2"/>
        <v>#DIV/0!</v>
      </c>
      <c r="E24" s="20">
        <f>SUM('2011'!E17)</f>
        <v>5</v>
      </c>
      <c r="F24" s="20">
        <f>SUM('2011'!F17)</f>
        <v>0</v>
      </c>
      <c r="G24" s="20">
        <f>SUM('2011'!G17)</f>
        <v>0</v>
      </c>
      <c r="H24" s="20">
        <f>SUM('2011'!H17)</f>
        <v>4</v>
      </c>
      <c r="I24" s="20">
        <f>SUM('2011'!I17)</f>
        <v>0</v>
      </c>
      <c r="J24" s="20">
        <f>SUM('2011'!J17)</f>
        <v>0</v>
      </c>
      <c r="K24" s="20">
        <f>SUM('2011'!K17)</f>
        <v>0</v>
      </c>
      <c r="L24" s="20">
        <f>SUM('2011'!L17)</f>
        <v>0</v>
      </c>
      <c r="M24" s="20">
        <f>SUM('2011'!M17)</f>
        <v>0</v>
      </c>
      <c r="N24" s="20">
        <f>SUM('2011'!N17)</f>
        <v>0</v>
      </c>
      <c r="O24" s="20">
        <f>SUM('2011'!O17)</f>
        <v>0</v>
      </c>
      <c r="P24" s="20">
        <f>SUM('2011'!P17)</f>
        <v>0</v>
      </c>
      <c r="Q24" s="19" t="e">
        <f t="shared" si="3"/>
        <v>#DIV/0!</v>
      </c>
      <c r="R24" s="20">
        <f>SUM('2011'!R17)</f>
        <v>0</v>
      </c>
      <c r="S24" s="20">
        <f>SUM('2011'!S17)</f>
        <v>0</v>
      </c>
      <c r="T24" s="20">
        <f>SUM('2011'!T17)</f>
        <v>5</v>
      </c>
      <c r="U24" s="20">
        <f>SUM('2011'!U17)</f>
        <v>0</v>
      </c>
      <c r="V24" s="19">
        <f t="shared" si="4"/>
        <v>1</v>
      </c>
      <c r="W24" s="20">
        <f>SUM('2011'!W17)</f>
        <v>0</v>
      </c>
      <c r="X24" s="20">
        <f>SUM('2011'!X17)</f>
        <v>0</v>
      </c>
      <c r="Y24" s="20">
        <f>SUM('2011'!Y17)</f>
        <v>0</v>
      </c>
      <c r="Z24" s="19" t="e">
        <f t="shared" si="5"/>
        <v>#DIV/0!</v>
      </c>
    </row>
    <row r="25" spans="1:26" x14ac:dyDescent="0.25">
      <c r="A25" s="23" t="s">
        <v>42</v>
      </c>
      <c r="B25" s="17" t="e">
        <f t="shared" si="0"/>
        <v>#DIV/0!</v>
      </c>
      <c r="C25" s="17" t="e">
        <f t="shared" si="1"/>
        <v>#DIV/0!</v>
      </c>
      <c r="D25" s="17" t="e">
        <f t="shared" si="2"/>
        <v>#DIV/0!</v>
      </c>
      <c r="E25" s="18">
        <f>SUM('2011'!E19)</f>
        <v>2</v>
      </c>
      <c r="F25" s="18">
        <f>SUM('2011'!F19)</f>
        <v>0</v>
      </c>
      <c r="G25" s="18">
        <f>SUM('2011'!G19)</f>
        <v>0</v>
      </c>
      <c r="H25" s="18">
        <f>SUM('2011'!H19)</f>
        <v>2</v>
      </c>
      <c r="I25" s="18">
        <f>SUM('2011'!I19)</f>
        <v>0</v>
      </c>
      <c r="J25" s="18">
        <f>SUM('2011'!J19)</f>
        <v>0</v>
      </c>
      <c r="K25" s="18">
        <f>SUM('2011'!K19)</f>
        <v>0</v>
      </c>
      <c r="L25" s="18">
        <f>SUM('2011'!L19)</f>
        <v>0</v>
      </c>
      <c r="M25" s="18">
        <f>SUM('2011'!M19)</f>
        <v>0</v>
      </c>
      <c r="N25" s="18">
        <f>SUM('2011'!N19)</f>
        <v>0</v>
      </c>
      <c r="O25" s="18">
        <f>SUM('2011'!O19)</f>
        <v>0</v>
      </c>
      <c r="P25" s="18">
        <f>SUM('2011'!P19)</f>
        <v>0</v>
      </c>
      <c r="Q25" s="17" t="e">
        <f t="shared" si="3"/>
        <v>#DIV/0!</v>
      </c>
      <c r="R25" s="18">
        <f>SUM('2011'!R19)</f>
        <v>0</v>
      </c>
      <c r="S25" s="18">
        <f>SUM('2011'!S19)</f>
        <v>0</v>
      </c>
      <c r="T25" s="18">
        <f>SUM('2011'!T19)</f>
        <v>0</v>
      </c>
      <c r="U25" s="18">
        <f>SUM('2011'!U19)</f>
        <v>0</v>
      </c>
      <c r="V25" s="17" t="e">
        <f t="shared" si="4"/>
        <v>#DIV/0!</v>
      </c>
      <c r="W25" s="18">
        <f>SUM('2011'!W19)</f>
        <v>0</v>
      </c>
      <c r="X25" s="18">
        <f>SUM('2011'!X19)</f>
        <v>0</v>
      </c>
      <c r="Y25" s="18">
        <f>SUM('2011'!Y19)</f>
        <v>0</v>
      </c>
      <c r="Z25" s="17" t="e">
        <f t="shared" si="5"/>
        <v>#DIV/0!</v>
      </c>
    </row>
    <row r="26" spans="1:26" x14ac:dyDescent="0.25">
      <c r="A26" s="24" t="s">
        <v>63</v>
      </c>
      <c r="B26" s="19" t="e">
        <f t="shared" si="0"/>
        <v>#DIV/0!</v>
      </c>
      <c r="C26" s="19" t="e">
        <f t="shared" si="1"/>
        <v>#DIV/0!</v>
      </c>
      <c r="D26" s="19" t="e">
        <f t="shared" si="2"/>
        <v>#DIV/0!</v>
      </c>
      <c r="E26" s="20">
        <f>SUM('2012'!E14)</f>
        <v>0</v>
      </c>
      <c r="F26" s="20">
        <f>SUM('2012'!F14)</f>
        <v>0</v>
      </c>
      <c r="G26" s="20">
        <f>SUM('2012'!G14)</f>
        <v>0</v>
      </c>
      <c r="H26" s="20">
        <f>SUM('2012'!H14)</f>
        <v>0</v>
      </c>
      <c r="I26" s="20">
        <f>SUM('2012'!I14)</f>
        <v>0</v>
      </c>
      <c r="J26" s="20">
        <f>SUM('2012'!J14)</f>
        <v>0</v>
      </c>
      <c r="K26" s="20">
        <f>SUM('2012'!K14)</f>
        <v>0</v>
      </c>
      <c r="L26" s="20">
        <f>SUM('2012'!L14)</f>
        <v>0</v>
      </c>
      <c r="M26" s="20">
        <f>SUM('2012'!M14)</f>
        <v>0</v>
      </c>
      <c r="N26" s="20">
        <f>SUM('2012'!N14)</f>
        <v>0</v>
      </c>
      <c r="O26" s="20">
        <f>SUM('2012'!O14)</f>
        <v>0</v>
      </c>
      <c r="P26" s="20">
        <f>SUM('2012'!P14)</f>
        <v>0</v>
      </c>
      <c r="Q26" s="19" t="e">
        <f t="shared" si="3"/>
        <v>#DIV/0!</v>
      </c>
      <c r="R26" s="20">
        <f>SUM('2012'!R14)</f>
        <v>0</v>
      </c>
      <c r="S26" s="20">
        <f>SUM('2012'!S14)</f>
        <v>0</v>
      </c>
      <c r="T26" s="20">
        <f>SUM('2012'!T14)</f>
        <v>0</v>
      </c>
      <c r="U26" s="20">
        <f>SUM('2012'!U14)</f>
        <v>0</v>
      </c>
      <c r="V26" s="19" t="e">
        <f t="shared" si="4"/>
        <v>#DIV/0!</v>
      </c>
      <c r="W26" s="20">
        <f>SUM('2012'!W14)</f>
        <v>0</v>
      </c>
      <c r="X26" s="20">
        <f>SUM('2012'!X14)</f>
        <v>0</v>
      </c>
      <c r="Y26" s="20">
        <f>SUM('2012'!Y14)</f>
        <v>0</v>
      </c>
      <c r="Z26" s="19" t="e">
        <f t="shared" si="5"/>
        <v>#DIV/0!</v>
      </c>
    </row>
    <row r="27" spans="1:26" x14ac:dyDescent="0.25">
      <c r="A27" s="23" t="s">
        <v>64</v>
      </c>
      <c r="B27" s="17" t="e">
        <f t="shared" si="0"/>
        <v>#DIV/0!</v>
      </c>
      <c r="C27" s="17" t="e">
        <f t="shared" si="1"/>
        <v>#DIV/0!</v>
      </c>
      <c r="D27" s="17" t="e">
        <f t="shared" si="2"/>
        <v>#DIV/0!</v>
      </c>
      <c r="E27" s="18">
        <f>SUM('2012'!E18)</f>
        <v>3</v>
      </c>
      <c r="F27" s="18">
        <f>SUM('2012'!F18)</f>
        <v>0</v>
      </c>
      <c r="G27" s="18">
        <f>SUM('2012'!G18)</f>
        <v>0</v>
      </c>
      <c r="H27" s="18">
        <f>SUM('2012'!H18)</f>
        <v>0</v>
      </c>
      <c r="I27" s="18">
        <f>SUM('2012'!I18)</f>
        <v>0</v>
      </c>
      <c r="J27" s="18">
        <f>SUM('2012'!J18)</f>
        <v>0</v>
      </c>
      <c r="K27" s="18">
        <f>SUM('2012'!K18)</f>
        <v>0</v>
      </c>
      <c r="L27" s="18">
        <f>SUM('2012'!L18)</f>
        <v>0</v>
      </c>
      <c r="M27" s="18">
        <f>SUM('2012'!M18)</f>
        <v>0</v>
      </c>
      <c r="N27" s="18">
        <f>SUM('2012'!N18)</f>
        <v>0</v>
      </c>
      <c r="O27" s="18">
        <f>SUM('2012'!O18)</f>
        <v>0</v>
      </c>
      <c r="P27" s="18">
        <f>SUM('2012'!P18)</f>
        <v>0</v>
      </c>
      <c r="Q27" s="17" t="e">
        <f t="shared" si="3"/>
        <v>#DIV/0!</v>
      </c>
      <c r="R27" s="18">
        <f>SUM('2012'!R18)</f>
        <v>0</v>
      </c>
      <c r="S27" s="18">
        <f>SUM('2012'!S18)</f>
        <v>0</v>
      </c>
      <c r="T27" s="18">
        <f>SUM('2012'!T18)</f>
        <v>0</v>
      </c>
      <c r="U27" s="18">
        <f>SUM('2012'!U18)</f>
        <v>0</v>
      </c>
      <c r="V27" s="17" t="e">
        <f t="shared" si="4"/>
        <v>#DIV/0!</v>
      </c>
      <c r="W27" s="18">
        <f>SUM('2012'!W18)</f>
        <v>0</v>
      </c>
      <c r="X27" s="18">
        <f>SUM('2012'!X18)</f>
        <v>0</v>
      </c>
      <c r="Y27" s="18">
        <f>SUM('2012'!Y18)</f>
        <v>1</v>
      </c>
      <c r="Z27" s="17">
        <f t="shared" si="5"/>
        <v>0</v>
      </c>
    </row>
    <row r="28" spans="1:26" x14ac:dyDescent="0.25">
      <c r="A28" s="24" t="s">
        <v>65</v>
      </c>
      <c r="B28" s="19" t="e">
        <f t="shared" si="0"/>
        <v>#DIV/0!</v>
      </c>
      <c r="C28" s="19" t="e">
        <f t="shared" si="1"/>
        <v>#DIV/0!</v>
      </c>
      <c r="D28" s="19" t="e">
        <f t="shared" si="2"/>
        <v>#DIV/0!</v>
      </c>
      <c r="E28" s="20">
        <f>SUM('2012'!E19)</f>
        <v>2</v>
      </c>
      <c r="F28" s="20">
        <f>SUM('2012'!F19)</f>
        <v>0</v>
      </c>
      <c r="G28" s="20">
        <f>SUM('2012'!G19)</f>
        <v>0</v>
      </c>
      <c r="H28" s="20">
        <f>SUM('2012'!H19)</f>
        <v>1</v>
      </c>
      <c r="I28" s="20">
        <f>SUM('2012'!I19)</f>
        <v>0</v>
      </c>
      <c r="J28" s="20">
        <f>SUM('2012'!J19)</f>
        <v>0</v>
      </c>
      <c r="K28" s="20">
        <f>SUM('2012'!K19)</f>
        <v>0</v>
      </c>
      <c r="L28" s="20">
        <f>SUM('2012'!L19)</f>
        <v>0</v>
      </c>
      <c r="M28" s="20">
        <f>SUM('2012'!M19)</f>
        <v>0</v>
      </c>
      <c r="N28" s="20">
        <f>SUM('2012'!N19)</f>
        <v>0</v>
      </c>
      <c r="O28" s="20">
        <f>SUM('2012'!O19)</f>
        <v>0</v>
      </c>
      <c r="P28" s="20">
        <f>SUM('2012'!P19)</f>
        <v>0</v>
      </c>
      <c r="Q28" s="19" t="e">
        <f t="shared" si="3"/>
        <v>#DIV/0!</v>
      </c>
      <c r="R28" s="20">
        <f>SUM('2012'!R19)</f>
        <v>0</v>
      </c>
      <c r="S28" s="20">
        <f>SUM('2012'!S19)</f>
        <v>0</v>
      </c>
      <c r="T28" s="20">
        <f>SUM('2012'!T19)</f>
        <v>0</v>
      </c>
      <c r="U28" s="20">
        <f>SUM('2012'!U19)</f>
        <v>0</v>
      </c>
      <c r="V28" s="19" t="e">
        <f t="shared" si="4"/>
        <v>#DIV/0!</v>
      </c>
      <c r="W28" s="20">
        <f>SUM('2012'!W19)</f>
        <v>12</v>
      </c>
      <c r="X28" s="20">
        <f>SUM('2012'!X19)</f>
        <v>0</v>
      </c>
      <c r="Y28" s="20">
        <f>SUM('2012'!Y19)</f>
        <v>0</v>
      </c>
      <c r="Z28" s="19">
        <f t="shared" si="5"/>
        <v>1</v>
      </c>
    </row>
    <row r="29" spans="1:26" x14ac:dyDescent="0.25">
      <c r="A29" s="23" t="s">
        <v>41</v>
      </c>
      <c r="B29" s="17">
        <f t="shared" si="0"/>
        <v>0</v>
      </c>
      <c r="C29" s="17">
        <f t="shared" si="1"/>
        <v>0</v>
      </c>
      <c r="D29" s="17">
        <f t="shared" si="2"/>
        <v>0.2</v>
      </c>
      <c r="E29" s="18">
        <f>SUM('2011'!E18+'2012'!E15)</f>
        <v>41</v>
      </c>
      <c r="F29" s="18">
        <f>SUM('2011'!F18+'2012'!F15)</f>
        <v>5</v>
      </c>
      <c r="G29" s="18">
        <f>SUM('2011'!G18+'2012'!G15)</f>
        <v>4</v>
      </c>
      <c r="H29" s="18">
        <f>SUM('2011'!H18+'2012'!H15)</f>
        <v>16</v>
      </c>
      <c r="I29" s="18">
        <f>SUM('2011'!I18+'2012'!I15)</f>
        <v>0</v>
      </c>
      <c r="J29" s="18">
        <f>SUM('2011'!J18+'2012'!J15)</f>
        <v>0</v>
      </c>
      <c r="K29" s="18">
        <f>SUM('2011'!K18+'2012'!K15)</f>
        <v>0</v>
      </c>
      <c r="L29" s="18">
        <f>SUM('2011'!L18+'2012'!L15)</f>
        <v>0</v>
      </c>
      <c r="M29" s="18">
        <f>SUM('2011'!M18+'2012'!M15)</f>
        <v>0</v>
      </c>
      <c r="N29" s="18">
        <f>SUM('2011'!N18+'2012'!N15)</f>
        <v>0</v>
      </c>
      <c r="O29" s="18">
        <f>SUM('2011'!O18+'2012'!O15)</f>
        <v>1</v>
      </c>
      <c r="P29" s="18">
        <f>SUM('2011'!P18+'2012'!P15)</f>
        <v>2</v>
      </c>
      <c r="Q29" s="17">
        <f t="shared" si="3"/>
        <v>0.4</v>
      </c>
      <c r="R29" s="18">
        <f>SUM('2011'!R18+'2012'!R15)</f>
        <v>0</v>
      </c>
      <c r="S29" s="18">
        <f>SUM('2011'!S18+'2012'!S15)</f>
        <v>0</v>
      </c>
      <c r="T29" s="18">
        <f>SUM('2011'!T18+'2012'!T15)</f>
        <v>6</v>
      </c>
      <c r="U29" s="18">
        <f>SUM('2011'!U18+'2012'!U15)</f>
        <v>1</v>
      </c>
      <c r="V29" s="17">
        <f t="shared" si="4"/>
        <v>0.8571428571428571</v>
      </c>
      <c r="W29" s="18">
        <f>SUM('2011'!W18+'2012'!W15)</f>
        <v>0</v>
      </c>
      <c r="X29" s="18">
        <f>SUM('2011'!X18+'2012'!X15)</f>
        <v>3</v>
      </c>
      <c r="Y29" s="18">
        <f>SUM('2011'!Y18+'2012'!Y15)</f>
        <v>1</v>
      </c>
      <c r="Z29" s="17">
        <f t="shared" si="5"/>
        <v>0.75</v>
      </c>
    </row>
    <row r="30" spans="1:26" x14ac:dyDescent="0.25">
      <c r="A30" s="24" t="s">
        <v>62</v>
      </c>
      <c r="B30" s="19">
        <f t="shared" si="0"/>
        <v>0</v>
      </c>
      <c r="C30" s="19">
        <f t="shared" si="1"/>
        <v>0</v>
      </c>
      <c r="D30" s="19">
        <f t="shared" si="2"/>
        <v>0</v>
      </c>
      <c r="E30" s="20">
        <f>SUM('2012'!E13)</f>
        <v>1</v>
      </c>
      <c r="F30" s="20">
        <f>SUM('2012'!F13)</f>
        <v>1</v>
      </c>
      <c r="G30" s="20">
        <f>SUM('2012'!G13)</f>
        <v>1</v>
      </c>
      <c r="H30" s="20">
        <f>SUM('2012'!H13)</f>
        <v>0</v>
      </c>
      <c r="I30" s="20">
        <f>SUM('2012'!I13)</f>
        <v>0</v>
      </c>
      <c r="J30" s="20">
        <f>SUM('2012'!J13)</f>
        <v>0</v>
      </c>
      <c r="K30" s="20">
        <f>SUM('2012'!K13)</f>
        <v>0</v>
      </c>
      <c r="L30" s="20">
        <f>SUM('2012'!L13)</f>
        <v>0</v>
      </c>
      <c r="M30" s="20">
        <f>SUM('2012'!M13)</f>
        <v>0</v>
      </c>
      <c r="N30" s="20">
        <f>SUM('2012'!N13)</f>
        <v>0</v>
      </c>
      <c r="O30" s="20">
        <f>SUM('2012'!O13)</f>
        <v>0</v>
      </c>
      <c r="P30" s="20">
        <f>SUM('2012'!P13)</f>
        <v>1</v>
      </c>
      <c r="Q30" s="19">
        <f t="shared" si="3"/>
        <v>1</v>
      </c>
      <c r="R30" s="20">
        <f>SUM('2012'!R13)</f>
        <v>0</v>
      </c>
      <c r="S30" s="20">
        <f>SUM('2012'!S13)</f>
        <v>0</v>
      </c>
      <c r="T30" s="20">
        <f>SUM('2012'!T13)</f>
        <v>0</v>
      </c>
      <c r="U30" s="20">
        <f>SUM('2012'!U13)</f>
        <v>0</v>
      </c>
      <c r="V30" s="19" t="e">
        <f t="shared" si="4"/>
        <v>#DIV/0!</v>
      </c>
      <c r="W30" s="20">
        <f>SUM('2012'!W13)</f>
        <v>2</v>
      </c>
      <c r="X30" s="20">
        <f>SUM('2012'!X13)</f>
        <v>0</v>
      </c>
      <c r="Y30" s="20">
        <f>SUM('2012'!Y13)</f>
        <v>0</v>
      </c>
      <c r="Z30" s="19">
        <f t="shared" si="5"/>
        <v>1</v>
      </c>
    </row>
  </sheetData>
  <sortState ref="A4:Z28">
    <sortCondition descending="1" ref="I4:I28"/>
  </sortState>
  <mergeCells count="1">
    <mergeCell ref="A1:Z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V1" sqref="V1"/>
    </sheetView>
  </sheetViews>
  <sheetFormatPr defaultRowHeight="15" x14ac:dyDescent="0.25"/>
  <cols>
    <col min="1" max="1" width="15.28515625" bestFit="1" customWidth="1"/>
    <col min="2" max="4" width="5.5703125" bestFit="1" customWidth="1"/>
    <col min="5" max="5" width="5.85546875" bestFit="1" customWidth="1"/>
    <col min="6" max="6" width="5" bestFit="1" customWidth="1"/>
    <col min="7" max="10" width="4" bestFit="1" customWidth="1"/>
    <col min="11" max="12" width="3.140625" bestFit="1" customWidth="1"/>
    <col min="13" max="13" width="3.42578125" bestFit="1" customWidth="1"/>
    <col min="14" max="16" width="4" bestFit="1" customWidth="1"/>
    <col min="17" max="17" width="5.5703125" bestFit="1" customWidth="1"/>
    <col min="18" max="18" width="4.42578125" bestFit="1" customWidth="1"/>
    <col min="19" max="19" width="3.42578125" bestFit="1" customWidth="1"/>
    <col min="20" max="21" width="3.140625" bestFit="1" customWidth="1"/>
    <col min="22" max="22" width="8.5703125" bestFit="1" customWidth="1"/>
    <col min="23" max="24" width="4" bestFit="1" customWidth="1"/>
    <col min="25" max="25" width="3" bestFit="1" customWidth="1"/>
    <col min="26" max="26" width="7.7109375" bestFit="1" customWidth="1"/>
  </cols>
  <sheetData>
    <row r="2" spans="1:26" ht="15.75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</row>
    <row r="3" spans="1:26" x14ac:dyDescent="0.25">
      <c r="A3" s="25" t="s">
        <v>53</v>
      </c>
      <c r="B3" s="26">
        <f>I3/G3</f>
        <v>0.37383177570093457</v>
      </c>
      <c r="C3" s="26">
        <f>N3/G3</f>
        <v>0.52336448598130836</v>
      </c>
      <c r="D3" s="26">
        <f>(I3+S3+O3)/(G3+O3+S3)</f>
        <v>0.47244094488188976</v>
      </c>
      <c r="E3" s="27">
        <v>36</v>
      </c>
      <c r="F3" s="27">
        <f>SUM(G3+O3+R3)</f>
        <v>124</v>
      </c>
      <c r="G3" s="27">
        <v>107</v>
      </c>
      <c r="H3" s="27">
        <v>9</v>
      </c>
      <c r="I3" s="27">
        <v>40</v>
      </c>
      <c r="J3" s="27">
        <v>31</v>
      </c>
      <c r="K3" s="27">
        <v>8</v>
      </c>
      <c r="L3" s="27">
        <v>1</v>
      </c>
      <c r="M3" s="27">
        <v>2</v>
      </c>
      <c r="N3" s="27">
        <v>56</v>
      </c>
      <c r="O3" s="27">
        <v>17</v>
      </c>
      <c r="P3" s="27">
        <v>20</v>
      </c>
      <c r="Q3" s="26">
        <f>P3/F3</f>
        <v>0.16129032258064516</v>
      </c>
      <c r="R3" s="27">
        <v>0</v>
      </c>
      <c r="S3" s="27">
        <v>3</v>
      </c>
      <c r="T3" s="27">
        <v>3</v>
      </c>
      <c r="U3" s="27">
        <v>1</v>
      </c>
      <c r="V3" s="26">
        <v>750</v>
      </c>
      <c r="W3" s="27">
        <v>147</v>
      </c>
      <c r="X3" s="27">
        <v>17</v>
      </c>
      <c r="Y3" s="27">
        <v>6</v>
      </c>
      <c r="Z3" s="26">
        <f>PRODUCT(W3+X3)/(W3+X3+Y3)</f>
        <v>0.96470588235294119</v>
      </c>
    </row>
    <row r="4" spans="1:26" x14ac:dyDescent="0.25">
      <c r="A4" s="22" t="s">
        <v>54</v>
      </c>
      <c r="B4" s="28">
        <f t="shared" ref="B4:B21" si="0">I4/G4</f>
        <v>0.35</v>
      </c>
      <c r="C4" s="28">
        <f t="shared" ref="C4:C21" si="1">N4/G4</f>
        <v>0.45</v>
      </c>
      <c r="D4" s="28">
        <f t="shared" ref="D4:D21" si="2">(I4+S4+O4)/(G4+O4+S4)</f>
        <v>0.41791044776119401</v>
      </c>
      <c r="E4" s="29">
        <v>35</v>
      </c>
      <c r="F4" s="29">
        <f t="shared" ref="F4:F21" si="3">SUM(G4+O4+R4)</f>
        <v>132</v>
      </c>
      <c r="G4" s="29">
        <v>120</v>
      </c>
      <c r="H4" s="29">
        <v>37</v>
      </c>
      <c r="I4" s="29">
        <v>42</v>
      </c>
      <c r="J4" s="29">
        <v>23</v>
      </c>
      <c r="K4" s="29">
        <v>10</v>
      </c>
      <c r="L4" s="29">
        <v>1</v>
      </c>
      <c r="M4" s="29">
        <v>0</v>
      </c>
      <c r="N4" s="29">
        <v>54</v>
      </c>
      <c r="O4" s="29">
        <v>8</v>
      </c>
      <c r="P4" s="29">
        <v>18</v>
      </c>
      <c r="Q4" s="28">
        <f t="shared" ref="Q4:Q21" si="4">P4/F4</f>
        <v>0.13636363636363635</v>
      </c>
      <c r="R4" s="29">
        <v>4</v>
      </c>
      <c r="S4" s="29">
        <v>6</v>
      </c>
      <c r="T4" s="29">
        <v>22</v>
      </c>
      <c r="U4" s="29">
        <v>3</v>
      </c>
      <c r="V4" s="28">
        <v>880</v>
      </c>
      <c r="W4" s="29">
        <v>51</v>
      </c>
      <c r="X4" s="29">
        <v>84</v>
      </c>
      <c r="Y4" s="29">
        <v>16</v>
      </c>
      <c r="Z4" s="28">
        <f t="shared" ref="Z4:Z21" si="5">PRODUCT(W4+X4)/(W4+X4+Y4)</f>
        <v>0.89403973509933776</v>
      </c>
    </row>
    <row r="5" spans="1:26" x14ac:dyDescent="0.25">
      <c r="A5" s="15" t="s">
        <v>27</v>
      </c>
      <c r="B5" s="26">
        <f t="shared" si="0"/>
        <v>0.31958762886597936</v>
      </c>
      <c r="C5" s="26">
        <f t="shared" si="1"/>
        <v>0.45360824742268041</v>
      </c>
      <c r="D5" s="26">
        <f t="shared" si="2"/>
        <v>0.37142857142857144</v>
      </c>
      <c r="E5" s="27">
        <v>35</v>
      </c>
      <c r="F5" s="27">
        <f t="shared" si="3"/>
        <v>108</v>
      </c>
      <c r="G5" s="27">
        <v>97</v>
      </c>
      <c r="H5" s="27">
        <v>18</v>
      </c>
      <c r="I5" s="27">
        <v>31</v>
      </c>
      <c r="J5" s="27">
        <v>35</v>
      </c>
      <c r="K5" s="27">
        <v>4</v>
      </c>
      <c r="L5" s="27">
        <v>0</v>
      </c>
      <c r="M5" s="27">
        <v>3</v>
      </c>
      <c r="N5" s="27">
        <v>44</v>
      </c>
      <c r="O5" s="27">
        <v>8</v>
      </c>
      <c r="P5" s="27">
        <v>15</v>
      </c>
      <c r="Q5" s="26">
        <f t="shared" si="4"/>
        <v>0.1388888888888889</v>
      </c>
      <c r="R5" s="27">
        <v>3</v>
      </c>
      <c r="S5" s="27">
        <v>0</v>
      </c>
      <c r="T5" s="27">
        <v>7</v>
      </c>
      <c r="U5" s="27">
        <v>2</v>
      </c>
      <c r="V5" s="26">
        <v>778</v>
      </c>
      <c r="W5" s="27">
        <v>26</v>
      </c>
      <c r="X5" s="27">
        <v>6</v>
      </c>
      <c r="Y5" s="27">
        <v>2</v>
      </c>
      <c r="Z5" s="26">
        <f t="shared" si="5"/>
        <v>0.94117647058823528</v>
      </c>
    </row>
    <row r="6" spans="1:26" x14ac:dyDescent="0.25">
      <c r="A6" s="22" t="s">
        <v>28</v>
      </c>
      <c r="B6" s="28">
        <f t="shared" si="0"/>
        <v>0.28971962616822428</v>
      </c>
      <c r="C6" s="28">
        <f t="shared" si="1"/>
        <v>0.42056074766355139</v>
      </c>
      <c r="D6" s="28">
        <f t="shared" si="2"/>
        <v>0.45714285714285713</v>
      </c>
      <c r="E6" s="29">
        <v>36</v>
      </c>
      <c r="F6" s="29">
        <f t="shared" si="3"/>
        <v>128</v>
      </c>
      <c r="G6" s="29">
        <v>107</v>
      </c>
      <c r="H6" s="29">
        <v>42</v>
      </c>
      <c r="I6" s="29">
        <v>31</v>
      </c>
      <c r="J6" s="29">
        <v>10</v>
      </c>
      <c r="K6" s="29">
        <v>7</v>
      </c>
      <c r="L6" s="29">
        <v>2</v>
      </c>
      <c r="M6" s="29">
        <v>1</v>
      </c>
      <c r="N6" s="29">
        <v>45</v>
      </c>
      <c r="O6" s="29">
        <v>21</v>
      </c>
      <c r="P6" s="29">
        <v>20</v>
      </c>
      <c r="Q6" s="28">
        <f t="shared" si="4"/>
        <v>0.15625</v>
      </c>
      <c r="R6" s="29">
        <v>0</v>
      </c>
      <c r="S6" s="29">
        <v>12</v>
      </c>
      <c r="T6" s="29">
        <v>8</v>
      </c>
      <c r="U6" s="29">
        <v>3</v>
      </c>
      <c r="V6" s="28">
        <v>727</v>
      </c>
      <c r="W6" s="29">
        <v>26</v>
      </c>
      <c r="X6" s="29">
        <v>68</v>
      </c>
      <c r="Y6" s="29">
        <v>9</v>
      </c>
      <c r="Z6" s="28">
        <f t="shared" si="5"/>
        <v>0.91262135922330101</v>
      </c>
    </row>
    <row r="7" spans="1:26" x14ac:dyDescent="0.25">
      <c r="A7" s="15" t="s">
        <v>55</v>
      </c>
      <c r="B7" s="26">
        <f t="shared" si="0"/>
        <v>0.28155339805825241</v>
      </c>
      <c r="C7" s="26">
        <f t="shared" si="1"/>
        <v>0.44660194174757284</v>
      </c>
      <c r="D7" s="26">
        <f t="shared" si="2"/>
        <v>0.421875</v>
      </c>
      <c r="E7" s="27">
        <v>36</v>
      </c>
      <c r="F7" s="27">
        <f t="shared" si="3"/>
        <v>125</v>
      </c>
      <c r="G7" s="27">
        <v>103</v>
      </c>
      <c r="H7" s="27">
        <v>23</v>
      </c>
      <c r="I7" s="27">
        <v>29</v>
      </c>
      <c r="J7" s="27">
        <v>30</v>
      </c>
      <c r="K7" s="27">
        <v>8</v>
      </c>
      <c r="L7" s="27">
        <v>0</v>
      </c>
      <c r="M7" s="27">
        <v>3</v>
      </c>
      <c r="N7" s="27">
        <v>46</v>
      </c>
      <c r="O7" s="27">
        <v>21</v>
      </c>
      <c r="P7" s="27">
        <v>20</v>
      </c>
      <c r="Q7" s="26">
        <f t="shared" si="4"/>
        <v>0.16</v>
      </c>
      <c r="R7" s="27">
        <v>1</v>
      </c>
      <c r="S7" s="27">
        <v>4</v>
      </c>
      <c r="T7" s="27">
        <v>10</v>
      </c>
      <c r="U7" s="27">
        <v>3</v>
      </c>
      <c r="V7" s="26">
        <v>769</v>
      </c>
      <c r="W7" s="27">
        <v>257</v>
      </c>
      <c r="X7" s="27">
        <v>13</v>
      </c>
      <c r="Y7" s="27">
        <v>11</v>
      </c>
      <c r="Z7" s="26">
        <f t="shared" si="5"/>
        <v>0.96085409252669041</v>
      </c>
    </row>
    <row r="8" spans="1:26" x14ac:dyDescent="0.25">
      <c r="A8" s="22" t="s">
        <v>56</v>
      </c>
      <c r="B8" s="28">
        <f t="shared" si="0"/>
        <v>0.27619047619047621</v>
      </c>
      <c r="C8" s="28">
        <f t="shared" si="1"/>
        <v>0.49523809523809526</v>
      </c>
      <c r="D8" s="28">
        <f t="shared" si="2"/>
        <v>0.39200000000000002</v>
      </c>
      <c r="E8" s="29">
        <v>36</v>
      </c>
      <c r="F8" s="29">
        <f t="shared" si="3"/>
        <v>119</v>
      </c>
      <c r="G8" s="29">
        <v>105</v>
      </c>
      <c r="H8" s="29">
        <v>25</v>
      </c>
      <c r="I8" s="29">
        <v>29</v>
      </c>
      <c r="J8" s="29">
        <v>24</v>
      </c>
      <c r="K8" s="29">
        <v>12</v>
      </c>
      <c r="L8" s="29">
        <v>1</v>
      </c>
      <c r="M8" s="29">
        <v>3</v>
      </c>
      <c r="N8" s="29">
        <v>52</v>
      </c>
      <c r="O8" s="29">
        <v>11</v>
      </c>
      <c r="P8" s="29">
        <v>41</v>
      </c>
      <c r="Q8" s="28">
        <f t="shared" si="4"/>
        <v>0.34453781512605042</v>
      </c>
      <c r="R8" s="29">
        <v>3</v>
      </c>
      <c r="S8" s="29">
        <v>9</v>
      </c>
      <c r="T8" s="29">
        <v>11</v>
      </c>
      <c r="U8" s="29">
        <v>5</v>
      </c>
      <c r="V8" s="28">
        <v>688</v>
      </c>
      <c r="W8" s="29">
        <v>33</v>
      </c>
      <c r="X8" s="29">
        <v>4</v>
      </c>
      <c r="Y8" s="29">
        <v>2</v>
      </c>
      <c r="Z8" s="28">
        <f t="shared" si="5"/>
        <v>0.94871794871794868</v>
      </c>
    </row>
    <row r="9" spans="1:26" x14ac:dyDescent="0.25">
      <c r="A9" s="15" t="s">
        <v>29</v>
      </c>
      <c r="B9" s="26">
        <f t="shared" si="0"/>
        <v>0.23214285714285715</v>
      </c>
      <c r="C9" s="26">
        <f t="shared" si="1"/>
        <v>0.32142857142857145</v>
      </c>
      <c r="D9" s="26">
        <f t="shared" si="2"/>
        <v>0.40277777777777779</v>
      </c>
      <c r="E9" s="27">
        <v>36</v>
      </c>
      <c r="F9" s="27">
        <f t="shared" si="3"/>
        <v>70</v>
      </c>
      <c r="G9" s="27">
        <v>56</v>
      </c>
      <c r="H9" s="27">
        <v>7</v>
      </c>
      <c r="I9" s="27">
        <v>13</v>
      </c>
      <c r="J9" s="27">
        <v>10</v>
      </c>
      <c r="K9" s="27">
        <v>3</v>
      </c>
      <c r="L9" s="27">
        <v>1</v>
      </c>
      <c r="M9" s="27">
        <v>0</v>
      </c>
      <c r="N9" s="27">
        <v>18</v>
      </c>
      <c r="O9" s="27">
        <v>13</v>
      </c>
      <c r="P9" s="27">
        <v>16</v>
      </c>
      <c r="Q9" s="26">
        <f t="shared" si="4"/>
        <v>0.22857142857142856</v>
      </c>
      <c r="R9" s="27">
        <v>1</v>
      </c>
      <c r="S9" s="27">
        <v>3</v>
      </c>
      <c r="T9" s="27">
        <v>3</v>
      </c>
      <c r="U9" s="27">
        <v>1</v>
      </c>
      <c r="V9" s="26">
        <v>750</v>
      </c>
      <c r="W9" s="27">
        <v>35</v>
      </c>
      <c r="X9" s="27">
        <v>55</v>
      </c>
      <c r="Y9" s="27">
        <v>14</v>
      </c>
      <c r="Z9" s="26">
        <f t="shared" si="5"/>
        <v>0.86538461538461542</v>
      </c>
    </row>
    <row r="10" spans="1:26" x14ac:dyDescent="0.25">
      <c r="A10" s="22" t="s">
        <v>30</v>
      </c>
      <c r="B10" s="28">
        <f t="shared" si="0"/>
        <v>0.20370370370370369</v>
      </c>
      <c r="C10" s="28">
        <f t="shared" si="1"/>
        <v>0.29629629629629628</v>
      </c>
      <c r="D10" s="28">
        <f t="shared" si="2"/>
        <v>0.29508196721311475</v>
      </c>
      <c r="E10" s="29">
        <v>30</v>
      </c>
      <c r="F10" s="29">
        <f t="shared" si="3"/>
        <v>60</v>
      </c>
      <c r="G10" s="29">
        <v>54</v>
      </c>
      <c r="H10" s="29">
        <v>5</v>
      </c>
      <c r="I10" s="29">
        <v>11</v>
      </c>
      <c r="J10" s="29">
        <v>6</v>
      </c>
      <c r="K10" s="29">
        <v>2</v>
      </c>
      <c r="L10" s="29">
        <v>0</v>
      </c>
      <c r="M10" s="29">
        <v>1</v>
      </c>
      <c r="N10" s="29">
        <v>16</v>
      </c>
      <c r="O10" s="29">
        <v>6</v>
      </c>
      <c r="P10" s="29">
        <v>20</v>
      </c>
      <c r="Q10" s="28">
        <f t="shared" si="4"/>
        <v>0.33333333333333331</v>
      </c>
      <c r="R10" s="29">
        <v>0</v>
      </c>
      <c r="S10" s="29">
        <v>1</v>
      </c>
      <c r="T10" s="29">
        <v>0</v>
      </c>
      <c r="U10" s="29">
        <v>0</v>
      </c>
      <c r="V10" s="28">
        <v>0</v>
      </c>
      <c r="W10" s="29">
        <v>20</v>
      </c>
      <c r="X10" s="29">
        <v>14</v>
      </c>
      <c r="Y10" s="29">
        <v>7</v>
      </c>
      <c r="Z10" s="28">
        <f t="shared" si="5"/>
        <v>0.82926829268292679</v>
      </c>
    </row>
    <row r="11" spans="1:26" x14ac:dyDescent="0.25">
      <c r="A11" s="15" t="s">
        <v>57</v>
      </c>
      <c r="B11" s="26">
        <f t="shared" si="0"/>
        <v>0.20224719101123595</v>
      </c>
      <c r="C11" s="26">
        <f t="shared" si="1"/>
        <v>0.2808988764044944</v>
      </c>
      <c r="D11" s="26">
        <f t="shared" si="2"/>
        <v>0.32380952380952382</v>
      </c>
      <c r="E11" s="27">
        <v>36</v>
      </c>
      <c r="F11" s="27">
        <f t="shared" si="3"/>
        <v>105</v>
      </c>
      <c r="G11" s="27">
        <v>89</v>
      </c>
      <c r="H11" s="27">
        <v>8</v>
      </c>
      <c r="I11" s="27">
        <v>18</v>
      </c>
      <c r="J11" s="27">
        <v>12</v>
      </c>
      <c r="K11" s="27">
        <v>4</v>
      </c>
      <c r="L11" s="27">
        <v>0</v>
      </c>
      <c r="M11" s="27">
        <v>1</v>
      </c>
      <c r="N11" s="27">
        <v>25</v>
      </c>
      <c r="O11" s="27">
        <v>16</v>
      </c>
      <c r="P11" s="27">
        <v>32</v>
      </c>
      <c r="Q11" s="26">
        <f t="shared" si="4"/>
        <v>0.30476190476190479</v>
      </c>
      <c r="R11" s="27">
        <v>0</v>
      </c>
      <c r="S11" s="27">
        <v>0</v>
      </c>
      <c r="T11" s="27">
        <v>0</v>
      </c>
      <c r="U11" s="27">
        <v>1</v>
      </c>
      <c r="V11" s="26">
        <v>0</v>
      </c>
      <c r="W11" s="27">
        <v>62</v>
      </c>
      <c r="X11" s="27">
        <v>52</v>
      </c>
      <c r="Y11" s="27">
        <v>6</v>
      </c>
      <c r="Z11" s="26">
        <f t="shared" si="5"/>
        <v>0.95</v>
      </c>
    </row>
    <row r="12" spans="1:26" x14ac:dyDescent="0.25">
      <c r="A12" s="22" t="s">
        <v>58</v>
      </c>
      <c r="B12" s="28">
        <f t="shared" si="0"/>
        <v>0.13698630136986301</v>
      </c>
      <c r="C12" s="28">
        <f t="shared" si="1"/>
        <v>0.15068493150684931</v>
      </c>
      <c r="D12" s="28">
        <f t="shared" si="2"/>
        <v>0.24096385542168675</v>
      </c>
      <c r="E12" s="29">
        <v>34</v>
      </c>
      <c r="F12" s="29">
        <f t="shared" si="3"/>
        <v>82</v>
      </c>
      <c r="G12" s="29">
        <v>73</v>
      </c>
      <c r="H12" s="29">
        <v>11</v>
      </c>
      <c r="I12" s="29">
        <v>10</v>
      </c>
      <c r="J12" s="29">
        <v>5</v>
      </c>
      <c r="K12" s="29">
        <v>1</v>
      </c>
      <c r="L12" s="29">
        <v>0</v>
      </c>
      <c r="M12" s="29">
        <v>0</v>
      </c>
      <c r="N12" s="29">
        <v>11</v>
      </c>
      <c r="O12" s="29">
        <v>9</v>
      </c>
      <c r="P12" s="29">
        <v>17</v>
      </c>
      <c r="Q12" s="28">
        <f t="shared" si="4"/>
        <v>0.2073170731707317</v>
      </c>
      <c r="R12" s="29">
        <v>0</v>
      </c>
      <c r="S12" s="29">
        <v>1</v>
      </c>
      <c r="T12" s="29">
        <v>1</v>
      </c>
      <c r="U12" s="29">
        <v>1</v>
      </c>
      <c r="V12" s="28">
        <v>500</v>
      </c>
      <c r="W12" s="29">
        <v>46</v>
      </c>
      <c r="X12" s="29">
        <v>1</v>
      </c>
      <c r="Y12" s="29">
        <v>4</v>
      </c>
      <c r="Z12" s="28">
        <f t="shared" si="5"/>
        <v>0.92156862745098034</v>
      </c>
    </row>
    <row r="13" spans="1:26" x14ac:dyDescent="0.25">
      <c r="A13" s="15" t="s">
        <v>66</v>
      </c>
      <c r="B13" s="26">
        <f t="shared" si="0"/>
        <v>1</v>
      </c>
      <c r="C13" s="26">
        <f t="shared" si="1"/>
        <v>1</v>
      </c>
      <c r="D13" s="26">
        <f t="shared" si="2"/>
        <v>1</v>
      </c>
      <c r="E13" s="27" t="e">
        <f>SUM(#REF!)</f>
        <v>#REF!</v>
      </c>
      <c r="F13" s="27">
        <f t="shared" si="3"/>
        <v>1</v>
      </c>
      <c r="G13" s="27">
        <v>1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>
        <v>0</v>
      </c>
      <c r="P13" s="27">
        <v>0</v>
      </c>
      <c r="Q13" s="26">
        <f t="shared" si="4"/>
        <v>0</v>
      </c>
      <c r="R13" s="27">
        <v>0</v>
      </c>
      <c r="S13" s="27">
        <v>0</v>
      </c>
      <c r="T13" s="27">
        <v>0</v>
      </c>
      <c r="U13" s="27">
        <v>0</v>
      </c>
      <c r="V13" s="26">
        <v>0</v>
      </c>
      <c r="W13" s="27">
        <v>1</v>
      </c>
      <c r="X13" s="27">
        <v>2</v>
      </c>
      <c r="Y13" s="27">
        <v>0</v>
      </c>
      <c r="Z13" s="26">
        <f t="shared" si="5"/>
        <v>1</v>
      </c>
    </row>
    <row r="14" spans="1:26" x14ac:dyDescent="0.25">
      <c r="A14" s="22" t="s">
        <v>43</v>
      </c>
      <c r="B14" s="28">
        <f t="shared" si="0"/>
        <v>0.4</v>
      </c>
      <c r="C14" s="28">
        <f t="shared" si="1"/>
        <v>0.4</v>
      </c>
      <c r="D14" s="28">
        <f t="shared" si="2"/>
        <v>0.5</v>
      </c>
      <c r="E14" s="29">
        <v>3</v>
      </c>
      <c r="F14" s="29">
        <f t="shared" si="3"/>
        <v>6</v>
      </c>
      <c r="G14" s="29">
        <v>5</v>
      </c>
      <c r="H14" s="29">
        <v>2</v>
      </c>
      <c r="I14" s="29">
        <v>2</v>
      </c>
      <c r="J14" s="29">
        <v>0</v>
      </c>
      <c r="K14" s="29">
        <v>0</v>
      </c>
      <c r="L14" s="29">
        <v>0</v>
      </c>
      <c r="M14" s="29">
        <v>0</v>
      </c>
      <c r="N14" s="29">
        <v>2</v>
      </c>
      <c r="O14" s="29">
        <v>1</v>
      </c>
      <c r="P14" s="29">
        <v>1</v>
      </c>
      <c r="Q14" s="28">
        <f t="shared" si="4"/>
        <v>0.16666666666666666</v>
      </c>
      <c r="R14" s="29">
        <v>0</v>
      </c>
      <c r="S14" s="29">
        <v>0</v>
      </c>
      <c r="T14" s="29">
        <v>0</v>
      </c>
      <c r="U14" s="29">
        <v>0</v>
      </c>
      <c r="V14" s="28">
        <v>0</v>
      </c>
      <c r="W14" s="29">
        <v>1</v>
      </c>
      <c r="X14" s="29">
        <v>0</v>
      </c>
      <c r="Y14" s="29">
        <v>0</v>
      </c>
      <c r="Z14" s="28">
        <f t="shared" si="5"/>
        <v>1</v>
      </c>
    </row>
    <row r="15" spans="1:26" x14ac:dyDescent="0.25">
      <c r="A15" s="15" t="s">
        <v>59</v>
      </c>
      <c r="B15" s="26">
        <f t="shared" si="0"/>
        <v>0.38461538461538464</v>
      </c>
      <c r="C15" s="26">
        <f t="shared" si="1"/>
        <v>0.38461538461538464</v>
      </c>
      <c r="D15" s="26">
        <f t="shared" si="2"/>
        <v>0.46666666666666667</v>
      </c>
      <c r="E15" s="27">
        <v>12</v>
      </c>
      <c r="F15" s="27">
        <f t="shared" si="3"/>
        <v>15</v>
      </c>
      <c r="G15" s="27">
        <v>13</v>
      </c>
      <c r="H15" s="27">
        <v>5</v>
      </c>
      <c r="I15" s="27">
        <v>5</v>
      </c>
      <c r="J15" s="27">
        <v>2</v>
      </c>
      <c r="K15" s="27">
        <v>0</v>
      </c>
      <c r="L15" s="27">
        <v>0</v>
      </c>
      <c r="M15" s="27">
        <v>0</v>
      </c>
      <c r="N15" s="27">
        <v>5</v>
      </c>
      <c r="O15" s="27">
        <v>2</v>
      </c>
      <c r="P15" s="27">
        <v>1</v>
      </c>
      <c r="Q15" s="26">
        <f t="shared" si="4"/>
        <v>6.6666666666666666E-2</v>
      </c>
      <c r="R15" s="27">
        <v>0</v>
      </c>
      <c r="S15" s="27">
        <v>0</v>
      </c>
      <c r="T15" s="27">
        <v>0</v>
      </c>
      <c r="U15" s="27">
        <v>0</v>
      </c>
      <c r="V15" s="26">
        <v>0</v>
      </c>
      <c r="W15" s="27">
        <v>7</v>
      </c>
      <c r="X15" s="27">
        <v>0</v>
      </c>
      <c r="Y15" s="27">
        <v>1</v>
      </c>
      <c r="Z15" s="26">
        <f t="shared" si="5"/>
        <v>0.875</v>
      </c>
    </row>
    <row r="16" spans="1:26" x14ac:dyDescent="0.25">
      <c r="A16" s="22" t="s">
        <v>60</v>
      </c>
      <c r="B16" s="28">
        <f t="shared" si="0"/>
        <v>0.33333333333333331</v>
      </c>
      <c r="C16" s="28">
        <f t="shared" si="1"/>
        <v>0.5</v>
      </c>
      <c r="D16" s="28">
        <f t="shared" si="2"/>
        <v>0.33333333333333331</v>
      </c>
      <c r="E16" s="29">
        <v>3</v>
      </c>
      <c r="F16" s="29">
        <f t="shared" si="3"/>
        <v>6</v>
      </c>
      <c r="G16" s="29">
        <v>6</v>
      </c>
      <c r="H16" s="29">
        <v>2</v>
      </c>
      <c r="I16" s="29">
        <v>2</v>
      </c>
      <c r="J16" s="29">
        <v>0</v>
      </c>
      <c r="K16" s="29">
        <v>1</v>
      </c>
      <c r="L16" s="29">
        <v>0</v>
      </c>
      <c r="M16" s="29">
        <v>0</v>
      </c>
      <c r="N16" s="29">
        <v>3</v>
      </c>
      <c r="O16" s="29">
        <v>0</v>
      </c>
      <c r="P16" s="29">
        <v>1</v>
      </c>
      <c r="Q16" s="28">
        <f t="shared" si="4"/>
        <v>0.16666666666666666</v>
      </c>
      <c r="R16" s="29">
        <v>0</v>
      </c>
      <c r="S16" s="29">
        <v>0</v>
      </c>
      <c r="T16" s="29">
        <v>0</v>
      </c>
      <c r="U16" s="29">
        <v>0</v>
      </c>
      <c r="V16" s="28">
        <v>0</v>
      </c>
      <c r="W16" s="29">
        <v>0</v>
      </c>
      <c r="X16" s="29">
        <v>0</v>
      </c>
      <c r="Y16" s="29">
        <v>0</v>
      </c>
      <c r="Z16" s="28" t="e">
        <f t="shared" si="5"/>
        <v>#DIV/0!</v>
      </c>
    </row>
    <row r="17" spans="1:26" x14ac:dyDescent="0.25">
      <c r="A17" s="15" t="s">
        <v>33</v>
      </c>
      <c r="B17" s="26">
        <f t="shared" si="0"/>
        <v>0.3</v>
      </c>
      <c r="C17" s="26">
        <f t="shared" si="1"/>
        <v>0.4</v>
      </c>
      <c r="D17" s="26">
        <f t="shared" si="2"/>
        <v>0.3</v>
      </c>
      <c r="E17" s="27">
        <v>16</v>
      </c>
      <c r="F17" s="27">
        <f t="shared" si="3"/>
        <v>10</v>
      </c>
      <c r="G17" s="27">
        <v>10</v>
      </c>
      <c r="H17" s="27">
        <v>9</v>
      </c>
      <c r="I17" s="27">
        <v>3</v>
      </c>
      <c r="J17" s="27">
        <v>2</v>
      </c>
      <c r="K17" s="27">
        <v>1</v>
      </c>
      <c r="L17" s="27">
        <v>0</v>
      </c>
      <c r="M17" s="27">
        <v>0</v>
      </c>
      <c r="N17" s="27">
        <v>4</v>
      </c>
      <c r="O17" s="27">
        <v>0</v>
      </c>
      <c r="P17" s="27">
        <v>3</v>
      </c>
      <c r="Q17" s="26">
        <f t="shared" si="4"/>
        <v>0.3</v>
      </c>
      <c r="R17" s="27">
        <v>0</v>
      </c>
      <c r="S17" s="27">
        <v>0</v>
      </c>
      <c r="T17" s="27">
        <v>5</v>
      </c>
      <c r="U17" s="27">
        <v>2</v>
      </c>
      <c r="V17" s="26">
        <v>714</v>
      </c>
      <c r="W17" s="27">
        <v>3</v>
      </c>
      <c r="X17" s="27">
        <v>0</v>
      </c>
      <c r="Y17" s="27">
        <v>0</v>
      </c>
      <c r="Z17" s="26">
        <f t="shared" si="5"/>
        <v>1</v>
      </c>
    </row>
    <row r="18" spans="1:26" x14ac:dyDescent="0.25">
      <c r="A18" s="22" t="s">
        <v>31</v>
      </c>
      <c r="B18" s="28">
        <f t="shared" si="0"/>
        <v>0.2857142857142857</v>
      </c>
      <c r="C18" s="28">
        <f t="shared" si="1"/>
        <v>0.2857142857142857</v>
      </c>
      <c r="D18" s="28">
        <f t="shared" si="2"/>
        <v>0.5</v>
      </c>
      <c r="E18" s="29">
        <v>9</v>
      </c>
      <c r="F18" s="29">
        <f t="shared" si="3"/>
        <v>10</v>
      </c>
      <c r="G18" s="29">
        <v>7</v>
      </c>
      <c r="H18" s="29">
        <v>5</v>
      </c>
      <c r="I18" s="29">
        <v>2</v>
      </c>
      <c r="J18" s="29">
        <v>1</v>
      </c>
      <c r="K18" s="29">
        <v>0</v>
      </c>
      <c r="L18" s="29">
        <v>0</v>
      </c>
      <c r="M18" s="29">
        <v>0</v>
      </c>
      <c r="N18" s="29">
        <v>2</v>
      </c>
      <c r="O18" s="29">
        <v>3</v>
      </c>
      <c r="P18" s="29">
        <v>2</v>
      </c>
      <c r="Q18" s="28">
        <f t="shared" si="4"/>
        <v>0.2</v>
      </c>
      <c r="R18" s="29">
        <v>0</v>
      </c>
      <c r="S18" s="29">
        <v>0</v>
      </c>
      <c r="T18" s="29">
        <v>1</v>
      </c>
      <c r="U18" s="29">
        <v>0</v>
      </c>
      <c r="V18" s="28">
        <v>1000</v>
      </c>
      <c r="W18" s="29">
        <v>3</v>
      </c>
      <c r="X18" s="29">
        <v>3</v>
      </c>
      <c r="Y18" s="29">
        <v>0</v>
      </c>
      <c r="Z18" s="28">
        <f t="shared" si="5"/>
        <v>1</v>
      </c>
    </row>
    <row r="19" spans="1:26" x14ac:dyDescent="0.25">
      <c r="A19" s="24" t="s">
        <v>61</v>
      </c>
      <c r="B19" s="26">
        <f t="shared" si="0"/>
        <v>0.28000000000000003</v>
      </c>
      <c r="C19" s="26">
        <f t="shared" si="1"/>
        <v>0.4</v>
      </c>
      <c r="D19" s="26">
        <f t="shared" si="2"/>
        <v>0.30769230769230771</v>
      </c>
      <c r="E19" s="27">
        <v>32</v>
      </c>
      <c r="F19" s="27">
        <f t="shared" si="3"/>
        <v>26</v>
      </c>
      <c r="G19" s="27">
        <v>25</v>
      </c>
      <c r="H19" s="27">
        <v>23</v>
      </c>
      <c r="I19" s="27">
        <v>7</v>
      </c>
      <c r="J19" s="27">
        <v>4</v>
      </c>
      <c r="K19" s="27">
        <v>1</v>
      </c>
      <c r="L19" s="27">
        <v>1</v>
      </c>
      <c r="M19" s="27">
        <v>0</v>
      </c>
      <c r="N19" s="27">
        <v>10</v>
      </c>
      <c r="O19" s="27">
        <v>1</v>
      </c>
      <c r="P19" s="27">
        <v>4</v>
      </c>
      <c r="Q19" s="26">
        <f t="shared" si="4"/>
        <v>0.15384615384615385</v>
      </c>
      <c r="R19" s="27">
        <v>0</v>
      </c>
      <c r="S19" s="27">
        <v>0</v>
      </c>
      <c r="T19" s="27">
        <v>11</v>
      </c>
      <c r="U19" s="27">
        <v>1</v>
      </c>
      <c r="V19" s="26">
        <v>917</v>
      </c>
      <c r="W19" s="27">
        <v>21</v>
      </c>
      <c r="X19" s="27">
        <v>2</v>
      </c>
      <c r="Y19" s="27">
        <v>0</v>
      </c>
      <c r="Z19" s="26">
        <f t="shared" si="5"/>
        <v>1</v>
      </c>
    </row>
    <row r="20" spans="1:26" x14ac:dyDescent="0.25">
      <c r="A20" s="23" t="s">
        <v>38</v>
      </c>
      <c r="B20" s="28">
        <f t="shared" si="0"/>
        <v>0</v>
      </c>
      <c r="C20" s="28">
        <f t="shared" si="1"/>
        <v>0</v>
      </c>
      <c r="D20" s="28">
        <f t="shared" si="2"/>
        <v>0</v>
      </c>
      <c r="E20" s="29">
        <v>1</v>
      </c>
      <c r="F20" s="29">
        <f t="shared" si="3"/>
        <v>4</v>
      </c>
      <c r="G20" s="29">
        <v>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8">
        <f t="shared" si="4"/>
        <v>0</v>
      </c>
      <c r="R20" s="29">
        <v>0</v>
      </c>
      <c r="S20" s="29">
        <v>0</v>
      </c>
      <c r="T20" s="29">
        <v>0</v>
      </c>
      <c r="U20" s="29">
        <v>0</v>
      </c>
      <c r="V20" s="28">
        <v>0</v>
      </c>
      <c r="W20" s="29">
        <v>5</v>
      </c>
      <c r="X20" s="29">
        <v>3</v>
      </c>
      <c r="Y20" s="29">
        <v>0</v>
      </c>
      <c r="Z20" s="28">
        <f t="shared" si="5"/>
        <v>1</v>
      </c>
    </row>
    <row r="21" spans="1:26" ht="15.75" thickBot="1" x14ac:dyDescent="0.3">
      <c r="A21" s="24" t="s">
        <v>44</v>
      </c>
      <c r="B21" s="26">
        <f t="shared" si="0"/>
        <v>0</v>
      </c>
      <c r="C21" s="26">
        <f t="shared" si="1"/>
        <v>0</v>
      </c>
      <c r="D21" s="26">
        <f t="shared" si="2"/>
        <v>0.14285714285714285</v>
      </c>
      <c r="E21" s="27">
        <v>4</v>
      </c>
      <c r="F21" s="27">
        <f t="shared" si="3"/>
        <v>6</v>
      </c>
      <c r="G21" s="27">
        <v>6</v>
      </c>
      <c r="H21" s="27">
        <v>1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2</v>
      </c>
      <c r="Q21" s="26">
        <f t="shared" si="4"/>
        <v>0.33333333333333331</v>
      </c>
      <c r="R21" s="27">
        <v>0</v>
      </c>
      <c r="S21" s="27">
        <v>1</v>
      </c>
      <c r="T21" s="27">
        <v>0</v>
      </c>
      <c r="U21" s="27">
        <v>0</v>
      </c>
      <c r="V21" s="26">
        <v>0</v>
      </c>
      <c r="W21" s="27">
        <v>0</v>
      </c>
      <c r="X21" s="27">
        <v>3</v>
      </c>
      <c r="Y21" s="27">
        <v>0</v>
      </c>
      <c r="Z21" s="26">
        <f t="shared" si="5"/>
        <v>1</v>
      </c>
    </row>
    <row r="22" spans="1:26" ht="15.75" thickBot="1" x14ac:dyDescent="0.3">
      <c r="A22" s="37" t="s">
        <v>45</v>
      </c>
      <c r="B22" s="3" t="s">
        <v>1</v>
      </c>
      <c r="C22" s="3" t="s">
        <v>2</v>
      </c>
      <c r="D22" s="3" t="s">
        <v>3</v>
      </c>
      <c r="E22" s="1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3" t="s">
        <v>16</v>
      </c>
      <c r="R22" s="5" t="s">
        <v>17</v>
      </c>
      <c r="S22" s="5" t="s">
        <v>18</v>
      </c>
      <c r="T22" s="5" t="s">
        <v>19</v>
      </c>
      <c r="U22" s="5" t="s">
        <v>20</v>
      </c>
      <c r="V22" s="3" t="s">
        <v>21</v>
      </c>
      <c r="W22" s="5" t="s">
        <v>22</v>
      </c>
      <c r="X22" s="5" t="s">
        <v>23</v>
      </c>
      <c r="Y22" s="5" t="s">
        <v>24</v>
      </c>
      <c r="Z22" s="3" t="s">
        <v>25</v>
      </c>
    </row>
    <row r="23" spans="1:26" x14ac:dyDescent="0.25">
      <c r="A23" s="38"/>
      <c r="B23" s="6">
        <f>PRODUCT(I23/G23)</f>
        <v>0.2793522267206478</v>
      </c>
      <c r="C23" s="7">
        <f>PRODUCT(N23/G23)</f>
        <v>0.39878542510121456</v>
      </c>
      <c r="D23" s="7">
        <f>PRODUCT(I23+O23+S23)/(G23+S23+O23+R23)</f>
        <v>0.38487680543755309</v>
      </c>
      <c r="E23" s="8"/>
      <c r="F23" s="9">
        <f t="shared" ref="F23:O23" si="6">SUM(F3:F21)</f>
        <v>1137</v>
      </c>
      <c r="G23" s="9">
        <f t="shared" si="6"/>
        <v>988</v>
      </c>
      <c r="H23" s="9">
        <f t="shared" si="6"/>
        <v>232</v>
      </c>
      <c r="I23" s="9">
        <f t="shared" si="6"/>
        <v>276</v>
      </c>
      <c r="J23" s="9">
        <f t="shared" si="6"/>
        <v>195</v>
      </c>
      <c r="K23" s="9">
        <f t="shared" si="6"/>
        <v>62</v>
      </c>
      <c r="L23" s="9">
        <f t="shared" si="6"/>
        <v>7</v>
      </c>
      <c r="M23" s="9">
        <f t="shared" si="6"/>
        <v>14</v>
      </c>
      <c r="N23" s="9">
        <f t="shared" si="6"/>
        <v>394</v>
      </c>
      <c r="O23" s="9">
        <f t="shared" si="6"/>
        <v>137</v>
      </c>
      <c r="P23" s="9">
        <f>SUM(P3:P21)</f>
        <v>233</v>
      </c>
      <c r="Q23" s="10">
        <f>PRODUCT(P23/F23)</f>
        <v>0.20492524186455585</v>
      </c>
      <c r="R23" s="9">
        <f>SUM(R3:R21)</f>
        <v>12</v>
      </c>
      <c r="S23" s="9">
        <f>SUM(S3:S21)</f>
        <v>40</v>
      </c>
      <c r="T23" s="9">
        <f>SUM(T3:T21)</f>
        <v>82</v>
      </c>
      <c r="U23" s="9">
        <f>SUM(U3:U21)</f>
        <v>23</v>
      </c>
      <c r="V23" s="10">
        <f t="shared" ref="V23" si="7">PRODUCT(T23)/(T23+U23)</f>
        <v>0.78095238095238095</v>
      </c>
      <c r="W23" s="9">
        <f>SUM(W3:W21)</f>
        <v>744</v>
      </c>
      <c r="X23" s="9">
        <f>SUM(X3:X21)</f>
        <v>327</v>
      </c>
      <c r="Y23" s="9">
        <f>SUM(Y3:Y21)</f>
        <v>78</v>
      </c>
      <c r="Z23" s="10">
        <f t="shared" ref="Z23" si="8">PRODUCT(W23+X23)/(W23+X23+Y23)</f>
        <v>0.93211488250652741</v>
      </c>
    </row>
  </sheetData>
  <mergeCells count="1">
    <mergeCell ref="A22:A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/>
  </sheetViews>
  <sheetFormatPr defaultRowHeight="15" x14ac:dyDescent="0.25"/>
  <cols>
    <col min="1" max="1" width="21.140625" bestFit="1" customWidth="1"/>
    <col min="2" max="4" width="7.7109375" bestFit="1" customWidth="1"/>
    <col min="5" max="5" width="3.5703125" bestFit="1" customWidth="1"/>
    <col min="6" max="10" width="4" bestFit="1" customWidth="1"/>
    <col min="11" max="12" width="3.140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4" bestFit="1" customWidth="1"/>
    <col min="17" max="17" width="7.7109375" bestFit="1" customWidth="1"/>
    <col min="18" max="18" width="4.42578125" bestFit="1" customWidth="1"/>
    <col min="19" max="19" width="3.42578125" bestFit="1" customWidth="1"/>
    <col min="20" max="21" width="3.140625" bestFit="1" customWidth="1"/>
    <col min="22" max="22" width="7.7109375" bestFit="1" customWidth="1"/>
    <col min="23" max="24" width="4" bestFit="1" customWidth="1"/>
    <col min="25" max="25" width="3" bestFit="1" customWidth="1"/>
    <col min="26" max="26" width="7.7109375" bestFit="1" customWidth="1"/>
  </cols>
  <sheetData>
    <row r="2" spans="1:26" ht="15.75" thickBot="1" x14ac:dyDescent="0.3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</row>
    <row r="3" spans="1:26" x14ac:dyDescent="0.25">
      <c r="A3" s="25" t="s">
        <v>26</v>
      </c>
      <c r="B3" s="26">
        <f>PRODUCT(I3/G3)</f>
        <v>0.17391304347826086</v>
      </c>
      <c r="C3" s="26">
        <f>PRODUCT(N3/G3)</f>
        <v>0.19565217391304349</v>
      </c>
      <c r="D3" s="26">
        <f t="shared" ref="D3:D21" si="0">PRODUCT(I3+O3+S3)/(G3+S3+O3)</f>
        <v>0.34482758620689657</v>
      </c>
      <c r="E3" s="27">
        <v>17</v>
      </c>
      <c r="F3" s="27">
        <f>SUM(G3+O3+R3+S3)</f>
        <v>59</v>
      </c>
      <c r="G3" s="27">
        <v>46</v>
      </c>
      <c r="H3" s="27">
        <v>13</v>
      </c>
      <c r="I3" s="27">
        <v>8</v>
      </c>
      <c r="J3" s="27">
        <v>5</v>
      </c>
      <c r="K3" s="27">
        <v>1</v>
      </c>
      <c r="L3" s="27">
        <v>0</v>
      </c>
      <c r="M3" s="27">
        <v>0</v>
      </c>
      <c r="N3" s="27">
        <v>9</v>
      </c>
      <c r="O3" s="27">
        <v>12</v>
      </c>
      <c r="P3" s="27">
        <v>19</v>
      </c>
      <c r="Q3" s="26">
        <f>PRODUCT(P3/F3)</f>
        <v>0.32203389830508472</v>
      </c>
      <c r="R3" s="27">
        <v>1</v>
      </c>
      <c r="S3" s="27">
        <v>0</v>
      </c>
      <c r="T3" s="27">
        <v>3</v>
      </c>
      <c r="U3" s="27">
        <v>1</v>
      </c>
      <c r="V3" s="26">
        <f t="shared" ref="V3:V11" si="1">PRODUCT(T3)/(T3+U3)</f>
        <v>0.75</v>
      </c>
      <c r="W3" s="27">
        <v>17</v>
      </c>
      <c r="X3" s="27">
        <v>0</v>
      </c>
      <c r="Y3" s="27">
        <v>0</v>
      </c>
      <c r="Z3" s="26">
        <f>PRODUCT(W3+X3)/(W3+X3+Y3)</f>
        <v>1</v>
      </c>
    </row>
    <row r="4" spans="1:26" x14ac:dyDescent="0.25">
      <c r="A4" s="22" t="s">
        <v>27</v>
      </c>
      <c r="B4" s="28">
        <f t="shared" ref="B4:B21" si="2">PRODUCT(I4/G4)</f>
        <v>0.43055555555555558</v>
      </c>
      <c r="C4" s="28">
        <f t="shared" ref="C4:C21" si="3">PRODUCT(N4/G4)</f>
        <v>0.59722222222222221</v>
      </c>
      <c r="D4" s="28">
        <f t="shared" si="0"/>
        <v>0.46753246753246752</v>
      </c>
      <c r="E4" s="29">
        <v>21</v>
      </c>
      <c r="F4" s="29">
        <f t="shared" ref="F4:F21" si="4">SUM(G4+O4+R4+S4)</f>
        <v>78</v>
      </c>
      <c r="G4" s="29">
        <v>72</v>
      </c>
      <c r="H4" s="29">
        <v>17</v>
      </c>
      <c r="I4" s="29">
        <v>31</v>
      </c>
      <c r="J4" s="29">
        <v>16</v>
      </c>
      <c r="K4" s="29">
        <v>10</v>
      </c>
      <c r="L4" s="29">
        <v>1</v>
      </c>
      <c r="M4" s="29">
        <v>0</v>
      </c>
      <c r="N4" s="29">
        <v>43</v>
      </c>
      <c r="O4" s="29">
        <v>4</v>
      </c>
      <c r="P4" s="29">
        <v>10</v>
      </c>
      <c r="Q4" s="28">
        <f t="shared" ref="Q4:Q23" si="5">PRODUCT(P4/F4)</f>
        <v>0.12820512820512819</v>
      </c>
      <c r="R4" s="29">
        <v>1</v>
      </c>
      <c r="S4" s="29">
        <v>1</v>
      </c>
      <c r="T4" s="29">
        <v>9</v>
      </c>
      <c r="U4" s="29">
        <v>1</v>
      </c>
      <c r="V4" s="28">
        <f t="shared" si="1"/>
        <v>0.9</v>
      </c>
      <c r="W4" s="29">
        <v>21</v>
      </c>
      <c r="X4" s="29">
        <v>5</v>
      </c>
      <c r="Y4" s="29">
        <v>1</v>
      </c>
      <c r="Z4" s="28">
        <f t="shared" ref="Z4:Z23" si="6">PRODUCT(W4+X4)/(W4+X4+Y4)</f>
        <v>0.96296296296296291</v>
      </c>
    </row>
    <row r="5" spans="1:26" x14ac:dyDescent="0.25">
      <c r="A5" s="15" t="s">
        <v>28</v>
      </c>
      <c r="B5" s="26">
        <f t="shared" si="2"/>
        <v>0.4</v>
      </c>
      <c r="C5" s="26">
        <f t="shared" si="3"/>
        <v>0.72</v>
      </c>
      <c r="D5" s="26">
        <f t="shared" si="0"/>
        <v>0.60526315789473684</v>
      </c>
      <c r="E5" s="27">
        <v>21</v>
      </c>
      <c r="F5" s="27">
        <f t="shared" si="4"/>
        <v>77</v>
      </c>
      <c r="G5" s="27">
        <v>50</v>
      </c>
      <c r="H5" s="27">
        <v>22</v>
      </c>
      <c r="I5" s="27">
        <v>20</v>
      </c>
      <c r="J5" s="27">
        <v>17</v>
      </c>
      <c r="K5" s="27">
        <v>1</v>
      </c>
      <c r="L5" s="27">
        <v>3</v>
      </c>
      <c r="M5" s="27">
        <v>3</v>
      </c>
      <c r="N5" s="27">
        <v>36</v>
      </c>
      <c r="O5" s="27">
        <v>18</v>
      </c>
      <c r="P5" s="27">
        <v>10</v>
      </c>
      <c r="Q5" s="26">
        <f t="shared" si="5"/>
        <v>0.12987012987012986</v>
      </c>
      <c r="R5" s="27">
        <v>1</v>
      </c>
      <c r="S5" s="27">
        <v>8</v>
      </c>
      <c r="T5" s="27">
        <v>7</v>
      </c>
      <c r="U5" s="27">
        <v>5</v>
      </c>
      <c r="V5" s="26">
        <f t="shared" si="1"/>
        <v>0.58333333333333337</v>
      </c>
      <c r="W5" s="27">
        <v>29</v>
      </c>
      <c r="X5" s="27">
        <v>46</v>
      </c>
      <c r="Y5" s="27">
        <v>7</v>
      </c>
      <c r="Z5" s="26">
        <f t="shared" si="6"/>
        <v>0.91463414634146345</v>
      </c>
    </row>
    <row r="6" spans="1:26" x14ac:dyDescent="0.25">
      <c r="A6" s="22" t="s">
        <v>29</v>
      </c>
      <c r="B6" s="28">
        <f t="shared" si="2"/>
        <v>0.3</v>
      </c>
      <c r="C6" s="28">
        <f t="shared" si="3"/>
        <v>0.35</v>
      </c>
      <c r="D6" s="28">
        <f>PRODUCT(I6+O6+S6)/(G6+S6+O6)</f>
        <v>0.43243243243243246</v>
      </c>
      <c r="E6" s="29">
        <v>21</v>
      </c>
      <c r="F6" s="29">
        <f t="shared" si="4"/>
        <v>77</v>
      </c>
      <c r="G6" s="29">
        <v>60</v>
      </c>
      <c r="H6" s="29">
        <v>15</v>
      </c>
      <c r="I6" s="29">
        <v>18</v>
      </c>
      <c r="J6" s="29">
        <v>13</v>
      </c>
      <c r="K6" s="29">
        <v>3</v>
      </c>
      <c r="L6" s="29">
        <v>0</v>
      </c>
      <c r="M6" s="29">
        <v>0</v>
      </c>
      <c r="N6" s="29">
        <v>21</v>
      </c>
      <c r="O6" s="29">
        <v>13</v>
      </c>
      <c r="P6" s="29">
        <v>10</v>
      </c>
      <c r="Q6" s="28">
        <f t="shared" si="5"/>
        <v>0.12987012987012986</v>
      </c>
      <c r="R6" s="29">
        <v>3</v>
      </c>
      <c r="S6" s="29">
        <v>1</v>
      </c>
      <c r="T6" s="29">
        <v>5</v>
      </c>
      <c r="U6" s="29">
        <v>2</v>
      </c>
      <c r="V6" s="28">
        <f t="shared" si="1"/>
        <v>0.7142857142857143</v>
      </c>
      <c r="W6" s="29">
        <v>14</v>
      </c>
      <c r="X6" s="29">
        <v>37</v>
      </c>
      <c r="Y6" s="29">
        <v>4</v>
      </c>
      <c r="Z6" s="28">
        <f t="shared" si="6"/>
        <v>0.92727272727272725</v>
      </c>
    </row>
    <row r="7" spans="1:26" x14ac:dyDescent="0.25">
      <c r="A7" s="15" t="s">
        <v>30</v>
      </c>
      <c r="B7" s="26">
        <f t="shared" si="2"/>
        <v>0.25</v>
      </c>
      <c r="C7" s="26">
        <f t="shared" si="3"/>
        <v>0.33333333333333331</v>
      </c>
      <c r="D7" s="26">
        <f t="shared" si="0"/>
        <v>0.38356164383561642</v>
      </c>
      <c r="E7" s="27">
        <v>21</v>
      </c>
      <c r="F7" s="27">
        <f t="shared" si="4"/>
        <v>73</v>
      </c>
      <c r="G7" s="27">
        <v>60</v>
      </c>
      <c r="H7" s="27">
        <v>10</v>
      </c>
      <c r="I7" s="27">
        <v>15</v>
      </c>
      <c r="J7" s="27">
        <v>20</v>
      </c>
      <c r="K7" s="27">
        <v>5</v>
      </c>
      <c r="L7" s="27">
        <v>0</v>
      </c>
      <c r="M7" s="27">
        <v>0</v>
      </c>
      <c r="N7" s="27">
        <v>20</v>
      </c>
      <c r="O7" s="27">
        <v>11</v>
      </c>
      <c r="P7" s="27">
        <v>16</v>
      </c>
      <c r="Q7" s="26">
        <f t="shared" si="5"/>
        <v>0.21917808219178081</v>
      </c>
      <c r="R7" s="27">
        <v>0</v>
      </c>
      <c r="S7" s="27">
        <v>2</v>
      </c>
      <c r="T7" s="27">
        <v>0</v>
      </c>
      <c r="U7" s="27">
        <v>0</v>
      </c>
      <c r="V7" s="26" t="e">
        <f t="shared" si="1"/>
        <v>#DIV/0!</v>
      </c>
      <c r="W7" s="27">
        <v>131</v>
      </c>
      <c r="X7" s="27">
        <v>11</v>
      </c>
      <c r="Y7" s="27">
        <v>3</v>
      </c>
      <c r="Z7" s="26">
        <f t="shared" si="6"/>
        <v>0.97931034482758617</v>
      </c>
    </row>
    <row r="8" spans="1:26" x14ac:dyDescent="0.25">
      <c r="A8" s="22" t="s">
        <v>31</v>
      </c>
      <c r="B8" s="28">
        <f t="shared" si="2"/>
        <v>0.23214285714285715</v>
      </c>
      <c r="C8" s="28">
        <f t="shared" si="3"/>
        <v>0.35714285714285715</v>
      </c>
      <c r="D8" s="28">
        <f t="shared" si="0"/>
        <v>0.29508196721311475</v>
      </c>
      <c r="E8" s="29">
        <v>21</v>
      </c>
      <c r="F8" s="29">
        <f t="shared" si="4"/>
        <v>65</v>
      </c>
      <c r="G8" s="29">
        <v>56</v>
      </c>
      <c r="H8" s="29">
        <v>12</v>
      </c>
      <c r="I8" s="29">
        <v>13</v>
      </c>
      <c r="J8" s="29">
        <v>15</v>
      </c>
      <c r="K8" s="29">
        <v>2</v>
      </c>
      <c r="L8" s="29">
        <v>1</v>
      </c>
      <c r="M8" s="29">
        <v>1</v>
      </c>
      <c r="N8" s="29">
        <v>20</v>
      </c>
      <c r="O8" s="29">
        <v>3</v>
      </c>
      <c r="P8" s="29">
        <v>17</v>
      </c>
      <c r="Q8" s="28">
        <f t="shared" si="5"/>
        <v>0.26153846153846155</v>
      </c>
      <c r="R8" s="29">
        <v>4</v>
      </c>
      <c r="S8" s="29">
        <v>2</v>
      </c>
      <c r="T8" s="29">
        <v>3</v>
      </c>
      <c r="U8" s="29">
        <v>0</v>
      </c>
      <c r="V8" s="28">
        <f t="shared" si="1"/>
        <v>1</v>
      </c>
      <c r="W8" s="29">
        <v>10</v>
      </c>
      <c r="X8" s="29">
        <v>18</v>
      </c>
      <c r="Y8" s="29">
        <v>3</v>
      </c>
      <c r="Z8" s="28">
        <f t="shared" si="6"/>
        <v>0.90322580645161288</v>
      </c>
    </row>
    <row r="9" spans="1:26" x14ac:dyDescent="0.25">
      <c r="A9" s="15" t="s">
        <v>32</v>
      </c>
      <c r="B9" s="26">
        <f t="shared" si="2"/>
        <v>0.26470588235294118</v>
      </c>
      <c r="C9" s="26">
        <f t="shared" si="3"/>
        <v>0.29411764705882354</v>
      </c>
      <c r="D9" s="26">
        <f t="shared" si="0"/>
        <v>0.45652173913043476</v>
      </c>
      <c r="E9" s="27">
        <v>20</v>
      </c>
      <c r="F9" s="27">
        <f t="shared" si="4"/>
        <v>51</v>
      </c>
      <c r="G9" s="27">
        <v>34</v>
      </c>
      <c r="H9" s="27">
        <v>10</v>
      </c>
      <c r="I9" s="27">
        <v>9</v>
      </c>
      <c r="J9" s="27">
        <v>3</v>
      </c>
      <c r="K9" s="27">
        <v>1</v>
      </c>
      <c r="L9" s="27">
        <v>0</v>
      </c>
      <c r="M9" s="27">
        <v>0</v>
      </c>
      <c r="N9" s="27">
        <v>10</v>
      </c>
      <c r="O9" s="27">
        <v>9</v>
      </c>
      <c r="P9" s="27">
        <v>12</v>
      </c>
      <c r="Q9" s="26">
        <f t="shared" si="5"/>
        <v>0.23529411764705882</v>
      </c>
      <c r="R9" s="27">
        <v>5</v>
      </c>
      <c r="S9" s="27">
        <v>3</v>
      </c>
      <c r="T9" s="27">
        <v>0</v>
      </c>
      <c r="U9" s="27">
        <v>0</v>
      </c>
      <c r="V9" s="26" t="e">
        <f t="shared" si="1"/>
        <v>#DIV/0!</v>
      </c>
      <c r="W9" s="27">
        <v>60</v>
      </c>
      <c r="X9" s="27">
        <v>14</v>
      </c>
      <c r="Y9" s="27">
        <v>4</v>
      </c>
      <c r="Z9" s="26">
        <f t="shared" si="6"/>
        <v>0.94871794871794868</v>
      </c>
    </row>
    <row r="10" spans="1:26" x14ac:dyDescent="0.25">
      <c r="A10" s="22" t="s">
        <v>33</v>
      </c>
      <c r="B10" s="28">
        <f t="shared" si="2"/>
        <v>0.1875</v>
      </c>
      <c r="C10" s="28">
        <f t="shared" si="3"/>
        <v>0.3125</v>
      </c>
      <c r="D10" s="28">
        <f t="shared" si="0"/>
        <v>0.27777777777777779</v>
      </c>
      <c r="E10" s="29">
        <v>20</v>
      </c>
      <c r="F10" s="29">
        <f t="shared" si="4"/>
        <v>58</v>
      </c>
      <c r="G10" s="29">
        <v>48</v>
      </c>
      <c r="H10" s="29">
        <v>10</v>
      </c>
      <c r="I10" s="29">
        <v>9</v>
      </c>
      <c r="J10" s="29">
        <v>14</v>
      </c>
      <c r="K10" s="29">
        <v>1</v>
      </c>
      <c r="L10" s="29">
        <v>1</v>
      </c>
      <c r="M10" s="29">
        <v>1</v>
      </c>
      <c r="N10" s="29">
        <v>15</v>
      </c>
      <c r="O10" s="29">
        <v>4</v>
      </c>
      <c r="P10" s="29">
        <v>14</v>
      </c>
      <c r="Q10" s="28">
        <f t="shared" si="5"/>
        <v>0.2413793103448276</v>
      </c>
      <c r="R10" s="29">
        <v>4</v>
      </c>
      <c r="S10" s="29">
        <v>2</v>
      </c>
      <c r="T10" s="29">
        <v>3</v>
      </c>
      <c r="U10" s="29">
        <v>1</v>
      </c>
      <c r="V10" s="28">
        <f t="shared" si="1"/>
        <v>0.75</v>
      </c>
      <c r="W10" s="29">
        <v>10</v>
      </c>
      <c r="X10" s="29">
        <v>0</v>
      </c>
      <c r="Y10" s="29">
        <v>3</v>
      </c>
      <c r="Z10" s="28">
        <f t="shared" si="6"/>
        <v>0.76923076923076927</v>
      </c>
    </row>
    <row r="11" spans="1:26" x14ac:dyDescent="0.25">
      <c r="A11" s="15" t="s">
        <v>34</v>
      </c>
      <c r="B11" s="26">
        <f t="shared" si="2"/>
        <v>0</v>
      </c>
      <c r="C11" s="26">
        <f t="shared" si="3"/>
        <v>0</v>
      </c>
      <c r="D11" s="26">
        <f t="shared" si="0"/>
        <v>0.16666666666666666</v>
      </c>
      <c r="E11" s="27">
        <v>18</v>
      </c>
      <c r="F11" s="27">
        <f t="shared" si="4"/>
        <v>6</v>
      </c>
      <c r="G11" s="27">
        <v>5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3</v>
      </c>
      <c r="Q11" s="26">
        <f t="shared" si="5"/>
        <v>0.5</v>
      </c>
      <c r="R11" s="27">
        <v>0</v>
      </c>
      <c r="S11" s="27">
        <v>1</v>
      </c>
      <c r="T11" s="27">
        <v>0</v>
      </c>
      <c r="U11" s="27">
        <v>0</v>
      </c>
      <c r="V11" s="26" t="e">
        <f t="shared" si="1"/>
        <v>#DIV/0!</v>
      </c>
      <c r="W11" s="27">
        <v>22</v>
      </c>
      <c r="X11" s="27">
        <v>42</v>
      </c>
      <c r="Y11" s="27">
        <v>4</v>
      </c>
      <c r="Z11" s="26">
        <f t="shared" si="6"/>
        <v>0.94117647058823528</v>
      </c>
    </row>
    <row r="12" spans="1:26" x14ac:dyDescent="0.25">
      <c r="A12" s="22" t="s">
        <v>35</v>
      </c>
      <c r="B12" s="28">
        <f t="shared" si="2"/>
        <v>0.13333333333333333</v>
      </c>
      <c r="C12" s="28">
        <f t="shared" si="3"/>
        <v>0.2</v>
      </c>
      <c r="D12" s="28">
        <f t="shared" si="0"/>
        <v>0.27777777777777779</v>
      </c>
      <c r="E12" s="29">
        <v>12</v>
      </c>
      <c r="F12" s="29">
        <f t="shared" si="4"/>
        <v>18</v>
      </c>
      <c r="G12" s="29">
        <v>15</v>
      </c>
      <c r="H12" s="29">
        <v>3</v>
      </c>
      <c r="I12" s="29">
        <v>2</v>
      </c>
      <c r="J12" s="29">
        <v>3</v>
      </c>
      <c r="K12" s="29">
        <v>1</v>
      </c>
      <c r="L12" s="29">
        <v>0</v>
      </c>
      <c r="M12" s="29">
        <v>0</v>
      </c>
      <c r="N12" s="29">
        <v>3</v>
      </c>
      <c r="O12" s="29">
        <v>3</v>
      </c>
      <c r="P12" s="29">
        <v>5</v>
      </c>
      <c r="Q12" s="28">
        <f t="shared" si="5"/>
        <v>0.27777777777777779</v>
      </c>
      <c r="R12" s="29">
        <v>0</v>
      </c>
      <c r="S12" s="29">
        <v>0</v>
      </c>
      <c r="T12" s="29">
        <v>1</v>
      </c>
      <c r="U12" s="29">
        <v>0</v>
      </c>
      <c r="V12" s="28">
        <f>PRODUCT(T12)/(T12+U12)</f>
        <v>1</v>
      </c>
      <c r="W12" s="29">
        <v>5</v>
      </c>
      <c r="X12" s="29">
        <v>10</v>
      </c>
      <c r="Y12" s="29">
        <v>1</v>
      </c>
      <c r="Z12" s="28">
        <f t="shared" si="6"/>
        <v>0.9375</v>
      </c>
    </row>
    <row r="13" spans="1:26" x14ac:dyDescent="0.25">
      <c r="A13" s="15" t="s">
        <v>36</v>
      </c>
      <c r="B13" s="26">
        <f t="shared" si="2"/>
        <v>0.4</v>
      </c>
      <c r="C13" s="26">
        <f t="shared" si="3"/>
        <v>0.5</v>
      </c>
      <c r="D13" s="26">
        <f t="shared" si="0"/>
        <v>0.53846153846153844</v>
      </c>
      <c r="E13" s="27">
        <v>15</v>
      </c>
      <c r="F13" s="27">
        <f t="shared" si="4"/>
        <v>40</v>
      </c>
      <c r="G13" s="27">
        <v>30</v>
      </c>
      <c r="H13" s="27">
        <v>13</v>
      </c>
      <c r="I13" s="27">
        <v>12</v>
      </c>
      <c r="J13" s="27">
        <v>7</v>
      </c>
      <c r="K13" s="27">
        <v>3</v>
      </c>
      <c r="L13" s="27">
        <v>0</v>
      </c>
      <c r="M13" s="27">
        <v>0</v>
      </c>
      <c r="N13" s="27">
        <v>15</v>
      </c>
      <c r="O13" s="27">
        <v>8</v>
      </c>
      <c r="P13" s="27">
        <v>7</v>
      </c>
      <c r="Q13" s="26">
        <f t="shared" si="5"/>
        <v>0.17499999999999999</v>
      </c>
      <c r="R13" s="27">
        <v>1</v>
      </c>
      <c r="S13" s="27">
        <v>1</v>
      </c>
      <c r="T13" s="27">
        <v>0</v>
      </c>
      <c r="U13" s="27">
        <v>0</v>
      </c>
      <c r="V13" s="26" t="e">
        <f t="shared" ref="V13:V23" si="7">PRODUCT(T13)/(T13+U13)</f>
        <v>#DIV/0!</v>
      </c>
      <c r="W13" s="27">
        <v>42</v>
      </c>
      <c r="X13" s="27">
        <v>6</v>
      </c>
      <c r="Y13" s="27">
        <v>1</v>
      </c>
      <c r="Z13" s="26">
        <f t="shared" si="6"/>
        <v>0.97959183673469385</v>
      </c>
    </row>
    <row r="14" spans="1:26" x14ac:dyDescent="0.25">
      <c r="A14" s="22" t="s">
        <v>37</v>
      </c>
      <c r="B14" s="28">
        <f t="shared" si="2"/>
        <v>0.21428571428571427</v>
      </c>
      <c r="C14" s="28">
        <f t="shared" si="3"/>
        <v>0.21428571428571427</v>
      </c>
      <c r="D14" s="28">
        <f t="shared" si="0"/>
        <v>0.21428571428571427</v>
      </c>
      <c r="E14" s="29">
        <v>7</v>
      </c>
      <c r="F14" s="29">
        <f t="shared" si="4"/>
        <v>14</v>
      </c>
      <c r="G14" s="29">
        <v>14</v>
      </c>
      <c r="H14" s="29">
        <v>1</v>
      </c>
      <c r="I14" s="29">
        <v>3</v>
      </c>
      <c r="J14" s="29">
        <v>2</v>
      </c>
      <c r="K14" s="29">
        <v>0</v>
      </c>
      <c r="L14" s="29">
        <v>0</v>
      </c>
      <c r="M14" s="29">
        <v>0</v>
      </c>
      <c r="N14" s="29">
        <v>3</v>
      </c>
      <c r="O14" s="29">
        <v>0</v>
      </c>
      <c r="P14" s="29">
        <v>6</v>
      </c>
      <c r="Q14" s="28">
        <f t="shared" si="5"/>
        <v>0.42857142857142855</v>
      </c>
      <c r="R14" s="29">
        <v>0</v>
      </c>
      <c r="S14" s="29">
        <v>0</v>
      </c>
      <c r="T14" s="29">
        <v>0</v>
      </c>
      <c r="U14" s="29">
        <v>0</v>
      </c>
      <c r="V14" s="28" t="e">
        <f t="shared" si="7"/>
        <v>#DIV/0!</v>
      </c>
      <c r="W14" s="29">
        <v>4</v>
      </c>
      <c r="X14" s="29">
        <v>0</v>
      </c>
      <c r="Y14" s="29">
        <v>0</v>
      </c>
      <c r="Z14" s="28">
        <f t="shared" si="6"/>
        <v>1</v>
      </c>
    </row>
    <row r="15" spans="1:26" x14ac:dyDescent="0.25">
      <c r="A15" s="15" t="s">
        <v>38</v>
      </c>
      <c r="B15" s="26">
        <f t="shared" si="2"/>
        <v>0.20833333333333334</v>
      </c>
      <c r="C15" s="26">
        <f t="shared" si="3"/>
        <v>0.25</v>
      </c>
      <c r="D15" s="26">
        <f t="shared" si="0"/>
        <v>0.32142857142857145</v>
      </c>
      <c r="E15" s="27">
        <v>11</v>
      </c>
      <c r="F15" s="27">
        <f t="shared" si="4"/>
        <v>28</v>
      </c>
      <c r="G15" s="27">
        <v>24</v>
      </c>
      <c r="H15" s="27">
        <v>5</v>
      </c>
      <c r="I15" s="27">
        <v>5</v>
      </c>
      <c r="J15" s="27">
        <v>2</v>
      </c>
      <c r="K15" s="27">
        <v>1</v>
      </c>
      <c r="L15" s="27">
        <v>0</v>
      </c>
      <c r="M15" s="27">
        <v>0</v>
      </c>
      <c r="N15" s="27">
        <v>6</v>
      </c>
      <c r="O15" s="27">
        <v>4</v>
      </c>
      <c r="P15" s="27">
        <v>10</v>
      </c>
      <c r="Q15" s="26">
        <f t="shared" si="5"/>
        <v>0.35714285714285715</v>
      </c>
      <c r="R15" s="27">
        <v>0</v>
      </c>
      <c r="S15" s="27">
        <v>0</v>
      </c>
      <c r="T15" s="27">
        <v>0</v>
      </c>
      <c r="U15" s="27">
        <v>0</v>
      </c>
      <c r="V15" s="26" t="e">
        <f t="shared" si="7"/>
        <v>#DIV/0!</v>
      </c>
      <c r="W15" s="27">
        <v>8</v>
      </c>
      <c r="X15" s="27">
        <v>1</v>
      </c>
      <c r="Y15" s="27">
        <v>0</v>
      </c>
      <c r="Z15" s="26">
        <f t="shared" si="6"/>
        <v>1</v>
      </c>
    </row>
    <row r="16" spans="1:26" x14ac:dyDescent="0.25">
      <c r="A16" s="22" t="s">
        <v>39</v>
      </c>
      <c r="B16" s="32" t="e">
        <f t="shared" si="2"/>
        <v>#DIV/0!</v>
      </c>
      <c r="C16" s="28" t="e">
        <f t="shared" si="3"/>
        <v>#DIV/0!</v>
      </c>
      <c r="D16" s="28" t="e">
        <f t="shared" si="0"/>
        <v>#DIV/0!</v>
      </c>
      <c r="E16" s="29">
        <v>13</v>
      </c>
      <c r="F16" s="29">
        <f t="shared" si="4"/>
        <v>0</v>
      </c>
      <c r="G16" s="29">
        <v>0</v>
      </c>
      <c r="H16" s="29">
        <v>9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8" t="e">
        <f t="shared" si="5"/>
        <v>#DIV/0!</v>
      </c>
      <c r="R16" s="29">
        <v>0</v>
      </c>
      <c r="S16" s="29">
        <v>0</v>
      </c>
      <c r="T16" s="29">
        <v>7</v>
      </c>
      <c r="U16" s="29">
        <v>0</v>
      </c>
      <c r="V16" s="28">
        <f t="shared" si="7"/>
        <v>1</v>
      </c>
      <c r="W16" s="29">
        <v>0</v>
      </c>
      <c r="X16" s="29">
        <v>0</v>
      </c>
      <c r="Y16" s="29">
        <v>0</v>
      </c>
      <c r="Z16" s="28" t="e">
        <f t="shared" si="6"/>
        <v>#DIV/0!</v>
      </c>
    </row>
    <row r="17" spans="1:26" x14ac:dyDescent="0.25">
      <c r="A17" s="15" t="s">
        <v>40</v>
      </c>
      <c r="B17" s="26" t="e">
        <f t="shared" si="2"/>
        <v>#DIV/0!</v>
      </c>
      <c r="C17" s="26" t="e">
        <f t="shared" si="3"/>
        <v>#DIV/0!</v>
      </c>
      <c r="D17" s="26" t="e">
        <f t="shared" si="0"/>
        <v>#DIV/0!</v>
      </c>
      <c r="E17" s="27">
        <v>5</v>
      </c>
      <c r="F17" s="27">
        <f t="shared" si="4"/>
        <v>0</v>
      </c>
      <c r="G17" s="27">
        <v>0</v>
      </c>
      <c r="H17" s="27">
        <v>4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6" t="e">
        <f t="shared" si="5"/>
        <v>#DIV/0!</v>
      </c>
      <c r="R17" s="27">
        <v>0</v>
      </c>
      <c r="S17" s="27">
        <v>0</v>
      </c>
      <c r="T17" s="27">
        <v>5</v>
      </c>
      <c r="U17" s="27">
        <v>0</v>
      </c>
      <c r="V17" s="26">
        <f t="shared" si="7"/>
        <v>1</v>
      </c>
      <c r="W17" s="27">
        <v>0</v>
      </c>
      <c r="X17" s="27">
        <v>0</v>
      </c>
      <c r="Y17" s="27">
        <v>0</v>
      </c>
      <c r="Z17" s="26" t="e">
        <f t="shared" si="6"/>
        <v>#DIV/0!</v>
      </c>
    </row>
    <row r="18" spans="1:26" x14ac:dyDescent="0.25">
      <c r="A18" s="22" t="s">
        <v>41</v>
      </c>
      <c r="B18" s="28">
        <f>PRODUCT(I18/G18)</f>
        <v>0</v>
      </c>
      <c r="C18" s="28">
        <f>PRODUCT(N18/G18)</f>
        <v>0</v>
      </c>
      <c r="D18" s="28">
        <f>PRODUCT(I18+O18+S18)/(G18+S18+O18)</f>
        <v>0</v>
      </c>
      <c r="E18" s="29">
        <v>12</v>
      </c>
      <c r="F18" s="29">
        <f>SUM(G18+O18+R18+S18)</f>
        <v>3</v>
      </c>
      <c r="G18" s="29">
        <v>3</v>
      </c>
      <c r="H18" s="29">
        <v>4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</v>
      </c>
      <c r="Q18" s="28">
        <f>PRODUCT(P18/F18)</f>
        <v>0.33333333333333331</v>
      </c>
      <c r="R18" s="29">
        <v>0</v>
      </c>
      <c r="S18" s="29">
        <v>0</v>
      </c>
      <c r="T18" s="29">
        <v>1</v>
      </c>
      <c r="U18" s="29">
        <v>0</v>
      </c>
      <c r="V18" s="28">
        <f>PRODUCT(T18)/(T18+U18)</f>
        <v>1</v>
      </c>
      <c r="W18" s="29">
        <v>0</v>
      </c>
      <c r="X18" s="29">
        <v>0</v>
      </c>
      <c r="Y18" s="29">
        <v>0</v>
      </c>
      <c r="Z18" s="28" t="e">
        <f>PRODUCT(W18+X18)/(W18+X18+Y18)</f>
        <v>#DIV/0!</v>
      </c>
    </row>
    <row r="19" spans="1:26" x14ac:dyDescent="0.25">
      <c r="A19" s="24" t="s">
        <v>42</v>
      </c>
      <c r="B19" s="26" t="e">
        <f>PRODUCT(I19/G19)</f>
        <v>#DIV/0!</v>
      </c>
      <c r="C19" s="26" t="e">
        <f>PRODUCT(N19/G19)</f>
        <v>#DIV/0!</v>
      </c>
      <c r="D19" s="26" t="e">
        <f>PRODUCT(I19+O19+S19)/(G19+S19+O19)</f>
        <v>#DIV/0!</v>
      </c>
      <c r="E19" s="27">
        <v>2</v>
      </c>
      <c r="F19" s="27">
        <f>SUM(G19+O19+R19+S19)</f>
        <v>0</v>
      </c>
      <c r="G19" s="27">
        <v>0</v>
      </c>
      <c r="H19" s="27">
        <v>2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6" t="e">
        <f>PRODUCT(P19/F19)</f>
        <v>#DIV/0!</v>
      </c>
      <c r="R19" s="27">
        <v>0</v>
      </c>
      <c r="S19" s="27">
        <v>0</v>
      </c>
      <c r="T19" s="27">
        <v>0</v>
      </c>
      <c r="U19" s="27">
        <v>0</v>
      </c>
      <c r="V19" s="26" t="e">
        <f>PRODUCT(T19)/(T19+U19)</f>
        <v>#DIV/0!</v>
      </c>
      <c r="W19" s="27">
        <v>0</v>
      </c>
      <c r="X19" s="27">
        <v>0</v>
      </c>
      <c r="Y19" s="27">
        <v>0</v>
      </c>
      <c r="Z19" s="26" t="e">
        <f>PRODUCT(W19+X19)/(W19+X19+Y19)</f>
        <v>#DIV/0!</v>
      </c>
    </row>
    <row r="20" spans="1:26" x14ac:dyDescent="0.25">
      <c r="A20" s="23" t="s">
        <v>43</v>
      </c>
      <c r="B20" s="28">
        <f>PRODUCT(I20/G20)</f>
        <v>0.4</v>
      </c>
      <c r="C20" s="28">
        <f>PRODUCT(N20/G20)</f>
        <v>0.5</v>
      </c>
      <c r="D20" s="28">
        <f>PRODUCT(I20+O20+S20)/(G20+S20+O20)</f>
        <v>0.5</v>
      </c>
      <c r="E20" s="29">
        <v>9</v>
      </c>
      <c r="F20" s="29">
        <f>SUM(G20+O20+R20+S20)</f>
        <v>12</v>
      </c>
      <c r="G20" s="29">
        <v>10</v>
      </c>
      <c r="H20" s="29">
        <v>3</v>
      </c>
      <c r="I20" s="29">
        <v>4</v>
      </c>
      <c r="J20" s="29">
        <v>2</v>
      </c>
      <c r="K20" s="29">
        <v>1</v>
      </c>
      <c r="L20" s="29">
        <v>0</v>
      </c>
      <c r="M20" s="29">
        <v>0</v>
      </c>
      <c r="N20" s="29">
        <v>5</v>
      </c>
      <c r="O20" s="29">
        <v>2</v>
      </c>
      <c r="P20" s="29">
        <v>2</v>
      </c>
      <c r="Q20" s="28">
        <f>PRODUCT(P20/F20)</f>
        <v>0.16666666666666666</v>
      </c>
      <c r="R20" s="29">
        <v>0</v>
      </c>
      <c r="S20" s="29">
        <v>0</v>
      </c>
      <c r="T20" s="29">
        <v>2</v>
      </c>
      <c r="U20" s="29">
        <v>0</v>
      </c>
      <c r="V20" s="28">
        <f>PRODUCT(T20)/(T20+U20)</f>
        <v>1</v>
      </c>
      <c r="W20" s="29">
        <v>8</v>
      </c>
      <c r="X20" s="29">
        <v>0</v>
      </c>
      <c r="Y20" s="29">
        <v>4</v>
      </c>
      <c r="Z20" s="28">
        <f>PRODUCT(W20+X20)/(W20+X20+Y20)</f>
        <v>0.66666666666666663</v>
      </c>
    </row>
    <row r="21" spans="1:26" ht="15.75" thickBot="1" x14ac:dyDescent="0.3">
      <c r="A21" s="24" t="s">
        <v>44</v>
      </c>
      <c r="B21" s="26">
        <f t="shared" si="2"/>
        <v>0.33333333333333331</v>
      </c>
      <c r="C21" s="26">
        <f t="shared" si="3"/>
        <v>0</v>
      </c>
      <c r="D21" s="26">
        <f t="shared" si="0"/>
        <v>0.33333333333333331</v>
      </c>
      <c r="E21" s="27">
        <v>12</v>
      </c>
      <c r="F21" s="27">
        <f t="shared" si="4"/>
        <v>3</v>
      </c>
      <c r="G21" s="27">
        <v>3</v>
      </c>
      <c r="H21" s="27">
        <v>1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</v>
      </c>
      <c r="Q21" s="26">
        <f t="shared" si="5"/>
        <v>0.33333333333333331</v>
      </c>
      <c r="R21" s="27">
        <v>0</v>
      </c>
      <c r="S21" s="27">
        <v>0</v>
      </c>
      <c r="T21" s="27">
        <v>1</v>
      </c>
      <c r="U21" s="27">
        <v>0</v>
      </c>
      <c r="V21" s="26">
        <f t="shared" si="7"/>
        <v>1</v>
      </c>
      <c r="W21" s="27">
        <v>0</v>
      </c>
      <c r="X21" s="27">
        <v>0</v>
      </c>
      <c r="Y21" s="27">
        <v>0</v>
      </c>
      <c r="Z21" s="26" t="e">
        <f t="shared" si="6"/>
        <v>#DIV/0!</v>
      </c>
    </row>
    <row r="22" spans="1:26" ht="15.75" thickBot="1" x14ac:dyDescent="0.3">
      <c r="A22" s="37" t="s">
        <v>45</v>
      </c>
      <c r="B22" s="3" t="s">
        <v>1</v>
      </c>
      <c r="C22" s="3" t="s">
        <v>2</v>
      </c>
      <c r="D22" s="3" t="s">
        <v>3</v>
      </c>
      <c r="E22" s="1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5" t="s">
        <v>15</v>
      </c>
      <c r="Q22" s="3" t="s">
        <v>16</v>
      </c>
      <c r="R22" s="5" t="s">
        <v>17</v>
      </c>
      <c r="S22" s="5" t="s">
        <v>18</v>
      </c>
      <c r="T22" s="5" t="s">
        <v>19</v>
      </c>
      <c r="U22" s="5" t="s">
        <v>20</v>
      </c>
      <c r="V22" s="3" t="s">
        <v>21</v>
      </c>
      <c r="W22" s="5" t="s">
        <v>22</v>
      </c>
      <c r="X22" s="5" t="s">
        <v>23</v>
      </c>
      <c r="Y22" s="5" t="s">
        <v>24</v>
      </c>
      <c r="Z22" s="3" t="s">
        <v>25</v>
      </c>
    </row>
    <row r="23" spans="1:26" x14ac:dyDescent="0.25">
      <c r="A23" s="38"/>
      <c r="B23" s="6">
        <f>PRODUCT(I23/G23)</f>
        <v>0.28301886792452829</v>
      </c>
      <c r="C23" s="7">
        <f>PRODUCT(N23/G23)</f>
        <v>0.38867924528301889</v>
      </c>
      <c r="D23" s="7">
        <f>PRODUCT(I23+O23+S23)/(G23+S23+O23+R23)</f>
        <v>0.39577039274924469</v>
      </c>
      <c r="E23" s="8"/>
      <c r="F23" s="9">
        <f t="shared" ref="F23:P23" si="8">SUM(F3:F21)</f>
        <v>662</v>
      </c>
      <c r="G23" s="9">
        <f t="shared" si="8"/>
        <v>530</v>
      </c>
      <c r="H23" s="9">
        <f t="shared" si="8"/>
        <v>154</v>
      </c>
      <c r="I23" s="9">
        <f t="shared" si="8"/>
        <v>150</v>
      </c>
      <c r="J23" s="9">
        <f t="shared" si="8"/>
        <v>119</v>
      </c>
      <c r="K23" s="9">
        <f t="shared" si="8"/>
        <v>30</v>
      </c>
      <c r="L23" s="9">
        <f t="shared" si="8"/>
        <v>6</v>
      </c>
      <c r="M23" s="9">
        <f t="shared" si="8"/>
        <v>5</v>
      </c>
      <c r="N23" s="9">
        <f t="shared" si="8"/>
        <v>206</v>
      </c>
      <c r="O23" s="9">
        <f t="shared" si="8"/>
        <v>91</v>
      </c>
      <c r="P23" s="9">
        <f t="shared" si="8"/>
        <v>143</v>
      </c>
      <c r="Q23" s="10">
        <f t="shared" si="5"/>
        <v>0.21601208459214502</v>
      </c>
      <c r="R23" s="9">
        <f>SUM(R3:R21)</f>
        <v>20</v>
      </c>
      <c r="S23" s="9">
        <f>SUM(S3:S21)</f>
        <v>21</v>
      </c>
      <c r="T23" s="9">
        <f>SUM(T3:T21)</f>
        <v>47</v>
      </c>
      <c r="U23" s="9">
        <f>SUM(U3:U21)</f>
        <v>10</v>
      </c>
      <c r="V23" s="10">
        <f t="shared" si="7"/>
        <v>0.82456140350877194</v>
      </c>
      <c r="W23" s="9">
        <f>SUM(W3:W21)</f>
        <v>381</v>
      </c>
      <c r="X23" s="9">
        <f>SUM(X3:X21)</f>
        <v>190</v>
      </c>
      <c r="Y23" s="9">
        <f>SUM(Y3:Y21)</f>
        <v>35</v>
      </c>
      <c r="Z23" s="10">
        <f t="shared" si="6"/>
        <v>0.94224422442244227</v>
      </c>
    </row>
  </sheetData>
  <mergeCells count="1">
    <mergeCell ref="A22:A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/>
  </sheetViews>
  <sheetFormatPr defaultRowHeight="15" x14ac:dyDescent="0.25"/>
  <cols>
    <col min="1" max="1" width="17.42578125" bestFit="1" customWidth="1"/>
  </cols>
  <sheetData>
    <row r="1" spans="1:26" ht="19.5" x14ac:dyDescent="0.3">
      <c r="A1" s="11"/>
    </row>
    <row r="2" spans="1:26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1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</row>
    <row r="3" spans="1:26" x14ac:dyDescent="0.25">
      <c r="A3" s="34" t="s">
        <v>35</v>
      </c>
      <c r="B3" s="26">
        <f>PRODUCT(I3/G3)</f>
        <v>0.3125</v>
      </c>
      <c r="C3" s="26">
        <f>PRODUCT(N3/G3)</f>
        <v>0.39583333333333331</v>
      </c>
      <c r="D3" s="26">
        <f t="shared" ref="D3:D17" si="0">PRODUCT(I3+O3+S3)/(G3+S3+O3)</f>
        <v>0.4358974358974359</v>
      </c>
      <c r="E3" s="27">
        <v>30</v>
      </c>
      <c r="F3" s="27">
        <f>SUM(G3+O3+R3+S3)</f>
        <v>118</v>
      </c>
      <c r="G3" s="27">
        <v>96</v>
      </c>
      <c r="H3" s="27">
        <v>25</v>
      </c>
      <c r="I3" s="27">
        <v>30</v>
      </c>
      <c r="J3" s="27">
        <v>17</v>
      </c>
      <c r="K3" s="27">
        <v>4</v>
      </c>
      <c r="L3" s="27">
        <v>2</v>
      </c>
      <c r="M3" s="27">
        <v>0</v>
      </c>
      <c r="N3" s="27">
        <v>38</v>
      </c>
      <c r="O3" s="27">
        <v>11</v>
      </c>
      <c r="P3" s="27">
        <v>12</v>
      </c>
      <c r="Q3" s="26">
        <f>PRODUCT(P3/F3)</f>
        <v>0.10169491525423729</v>
      </c>
      <c r="R3" s="27">
        <v>1</v>
      </c>
      <c r="S3" s="27">
        <v>10</v>
      </c>
      <c r="T3" s="27">
        <v>6</v>
      </c>
      <c r="U3" s="27">
        <v>3</v>
      </c>
      <c r="V3" s="26">
        <f t="shared" ref="V3:V11" si="1">PRODUCT(T3)/(T3+U3)</f>
        <v>0.66666666666666663</v>
      </c>
      <c r="W3" s="27">
        <v>27</v>
      </c>
      <c r="X3" s="27">
        <v>44</v>
      </c>
      <c r="Y3" s="27">
        <v>14</v>
      </c>
      <c r="Z3" s="26">
        <f>PRODUCT(W3+X3)/(W3+X3+Y3)</f>
        <v>0.83529411764705885</v>
      </c>
    </row>
    <row r="4" spans="1:26" x14ac:dyDescent="0.25">
      <c r="A4" s="33" t="s">
        <v>26</v>
      </c>
      <c r="B4" s="28">
        <f t="shared" ref="B4:B17" si="2">PRODUCT(I4/G4)</f>
        <v>0.22666666666666666</v>
      </c>
      <c r="C4" s="28">
        <f t="shared" ref="C4:C17" si="3">PRODUCT(N4/G4)</f>
        <v>0.25333333333333335</v>
      </c>
      <c r="D4" s="28">
        <f t="shared" si="0"/>
        <v>0.45283018867924529</v>
      </c>
      <c r="E4" s="29">
        <v>31</v>
      </c>
      <c r="F4" s="29">
        <f t="shared" ref="F4:F17" si="4">SUM(G4+O4+R4+S4)</f>
        <v>109</v>
      </c>
      <c r="G4" s="29">
        <v>75</v>
      </c>
      <c r="H4" s="29">
        <v>24</v>
      </c>
      <c r="I4" s="29">
        <v>17</v>
      </c>
      <c r="J4" s="29">
        <v>11</v>
      </c>
      <c r="K4" s="29">
        <v>2</v>
      </c>
      <c r="L4" s="29">
        <v>0</v>
      </c>
      <c r="M4" s="29">
        <v>0</v>
      </c>
      <c r="N4" s="29">
        <v>19</v>
      </c>
      <c r="O4" s="29">
        <v>20</v>
      </c>
      <c r="P4" s="29">
        <v>30</v>
      </c>
      <c r="Q4" s="28">
        <f t="shared" ref="Q4:Q17" si="5">PRODUCT(P4/F4)</f>
        <v>0.27522935779816515</v>
      </c>
      <c r="R4" s="29">
        <v>3</v>
      </c>
      <c r="S4" s="29">
        <v>11</v>
      </c>
      <c r="T4" s="29">
        <v>3</v>
      </c>
      <c r="U4" s="29">
        <v>0</v>
      </c>
      <c r="V4" s="28">
        <f t="shared" si="1"/>
        <v>1</v>
      </c>
      <c r="W4" s="29">
        <v>152</v>
      </c>
      <c r="X4" s="29">
        <v>11</v>
      </c>
      <c r="Y4" s="29">
        <v>3</v>
      </c>
      <c r="Z4" s="28">
        <f t="shared" ref="Z4:Z21" si="6">PRODUCT(W4+X4)/(W4+X4+Y4)</f>
        <v>0.98192771084337349</v>
      </c>
    </row>
    <row r="5" spans="1:26" x14ac:dyDescent="0.25">
      <c r="A5" s="34" t="s">
        <v>44</v>
      </c>
      <c r="B5" s="26">
        <f t="shared" si="2"/>
        <v>0.30392156862745096</v>
      </c>
      <c r="C5" s="26">
        <f t="shared" si="3"/>
        <v>0.38235294117647056</v>
      </c>
      <c r="D5" s="26">
        <f t="shared" si="0"/>
        <v>0.41803278688524592</v>
      </c>
      <c r="E5" s="27">
        <v>32</v>
      </c>
      <c r="F5" s="27">
        <f t="shared" si="4"/>
        <v>122</v>
      </c>
      <c r="G5" s="27">
        <v>102</v>
      </c>
      <c r="H5" s="27">
        <v>25</v>
      </c>
      <c r="I5" s="27">
        <v>31</v>
      </c>
      <c r="J5" s="27">
        <v>16</v>
      </c>
      <c r="K5" s="27">
        <v>8</v>
      </c>
      <c r="L5" s="27">
        <v>0</v>
      </c>
      <c r="M5" s="27">
        <v>0</v>
      </c>
      <c r="N5" s="27">
        <v>39</v>
      </c>
      <c r="O5" s="27">
        <v>12</v>
      </c>
      <c r="P5" s="27">
        <v>10</v>
      </c>
      <c r="Q5" s="26">
        <f t="shared" si="5"/>
        <v>8.1967213114754092E-2</v>
      </c>
      <c r="R5" s="27">
        <v>0</v>
      </c>
      <c r="S5" s="27">
        <v>8</v>
      </c>
      <c r="T5" s="27">
        <v>13</v>
      </c>
      <c r="U5" s="27">
        <v>1</v>
      </c>
      <c r="V5" s="26">
        <f t="shared" si="1"/>
        <v>0.9285714285714286</v>
      </c>
      <c r="W5" s="27">
        <v>25</v>
      </c>
      <c r="X5" s="27">
        <v>44</v>
      </c>
      <c r="Y5" s="27">
        <v>12</v>
      </c>
      <c r="Z5" s="26">
        <f t="shared" si="6"/>
        <v>0.85185185185185186</v>
      </c>
    </row>
    <row r="6" spans="1:26" x14ac:dyDescent="0.25">
      <c r="A6" s="33" t="s">
        <v>27</v>
      </c>
      <c r="B6" s="28">
        <f t="shared" si="2"/>
        <v>0.37962962962962965</v>
      </c>
      <c r="C6" s="28">
        <f t="shared" si="3"/>
        <v>0.5</v>
      </c>
      <c r="D6" s="28">
        <f>PRODUCT(I6+O6+S6)/(G6+S6+O6)</f>
        <v>0.43220338983050849</v>
      </c>
      <c r="E6" s="29">
        <v>32</v>
      </c>
      <c r="F6" s="29">
        <f t="shared" si="4"/>
        <v>118</v>
      </c>
      <c r="G6" s="29">
        <v>108</v>
      </c>
      <c r="H6" s="29">
        <v>31</v>
      </c>
      <c r="I6" s="29">
        <v>41</v>
      </c>
      <c r="J6" s="29">
        <v>35</v>
      </c>
      <c r="K6" s="29">
        <v>8</v>
      </c>
      <c r="L6" s="29">
        <v>1</v>
      </c>
      <c r="M6" s="29">
        <v>1</v>
      </c>
      <c r="N6" s="29">
        <v>54</v>
      </c>
      <c r="O6" s="29">
        <v>7</v>
      </c>
      <c r="P6" s="29">
        <v>9</v>
      </c>
      <c r="Q6" s="28">
        <f t="shared" si="5"/>
        <v>7.6271186440677971E-2</v>
      </c>
      <c r="R6" s="29">
        <v>0</v>
      </c>
      <c r="S6" s="29">
        <v>3</v>
      </c>
      <c r="T6" s="29">
        <v>23</v>
      </c>
      <c r="U6" s="29">
        <v>1</v>
      </c>
      <c r="V6" s="28">
        <f t="shared" si="1"/>
        <v>0.95833333333333337</v>
      </c>
      <c r="W6" s="29">
        <v>60</v>
      </c>
      <c r="X6" s="29">
        <v>1</v>
      </c>
      <c r="Y6" s="29">
        <v>5</v>
      </c>
      <c r="Z6" s="28">
        <f t="shared" si="6"/>
        <v>0.9242424242424242</v>
      </c>
    </row>
    <row r="7" spans="1:26" x14ac:dyDescent="0.25">
      <c r="A7" s="34" t="s">
        <v>31</v>
      </c>
      <c r="B7" s="26">
        <f t="shared" si="2"/>
        <v>0.26470588235294118</v>
      </c>
      <c r="C7" s="26">
        <f t="shared" si="3"/>
        <v>0.30392156862745096</v>
      </c>
      <c r="D7" s="26">
        <f t="shared" si="0"/>
        <v>0.38016528925619836</v>
      </c>
      <c r="E7" s="27">
        <v>32</v>
      </c>
      <c r="F7" s="27">
        <f t="shared" si="4"/>
        <v>121</v>
      </c>
      <c r="G7" s="27">
        <v>102</v>
      </c>
      <c r="H7" s="27">
        <v>23</v>
      </c>
      <c r="I7" s="27">
        <v>27</v>
      </c>
      <c r="J7" s="27">
        <v>23</v>
      </c>
      <c r="K7" s="27">
        <v>4</v>
      </c>
      <c r="L7" s="27">
        <v>0</v>
      </c>
      <c r="M7" s="27">
        <v>0</v>
      </c>
      <c r="N7" s="27">
        <v>31</v>
      </c>
      <c r="O7" s="27">
        <v>15</v>
      </c>
      <c r="P7" s="27">
        <v>14</v>
      </c>
      <c r="Q7" s="26">
        <f t="shared" si="5"/>
        <v>0.11570247933884298</v>
      </c>
      <c r="R7" s="27">
        <v>0</v>
      </c>
      <c r="S7" s="27">
        <v>4</v>
      </c>
      <c r="T7" s="27">
        <v>16</v>
      </c>
      <c r="U7" s="27">
        <v>1</v>
      </c>
      <c r="V7" s="26">
        <f t="shared" si="1"/>
        <v>0.94117647058823528</v>
      </c>
      <c r="W7" s="27">
        <v>43</v>
      </c>
      <c r="X7" s="27">
        <v>18</v>
      </c>
      <c r="Y7" s="27">
        <v>0</v>
      </c>
      <c r="Z7" s="26">
        <f t="shared" si="6"/>
        <v>1</v>
      </c>
    </row>
    <row r="8" spans="1:26" x14ac:dyDescent="0.25">
      <c r="A8" s="33" t="s">
        <v>46</v>
      </c>
      <c r="B8" s="28">
        <f t="shared" si="2"/>
        <v>0.23749999999999999</v>
      </c>
      <c r="C8" s="28">
        <f t="shared" si="3"/>
        <v>0.28749999999999998</v>
      </c>
      <c r="D8" s="28">
        <f t="shared" si="0"/>
        <v>0.37755102040816324</v>
      </c>
      <c r="E8" s="29">
        <v>28</v>
      </c>
      <c r="F8" s="29">
        <f t="shared" si="4"/>
        <v>98</v>
      </c>
      <c r="G8" s="29">
        <v>80</v>
      </c>
      <c r="H8" s="29">
        <v>8</v>
      </c>
      <c r="I8" s="29">
        <v>19</v>
      </c>
      <c r="J8" s="29">
        <v>16</v>
      </c>
      <c r="K8" s="29">
        <v>4</v>
      </c>
      <c r="L8" s="29">
        <v>0</v>
      </c>
      <c r="M8" s="29">
        <v>0</v>
      </c>
      <c r="N8" s="29">
        <v>23</v>
      </c>
      <c r="O8" s="29">
        <v>14</v>
      </c>
      <c r="P8" s="29">
        <v>9</v>
      </c>
      <c r="Q8" s="28">
        <f t="shared" si="5"/>
        <v>9.1836734693877556E-2</v>
      </c>
      <c r="R8" s="29">
        <v>0</v>
      </c>
      <c r="S8" s="29">
        <v>4</v>
      </c>
      <c r="T8" s="29">
        <v>0</v>
      </c>
      <c r="U8" s="29">
        <v>1</v>
      </c>
      <c r="V8" s="28">
        <f t="shared" si="1"/>
        <v>0</v>
      </c>
      <c r="W8" s="29">
        <v>164</v>
      </c>
      <c r="X8" s="29">
        <v>17</v>
      </c>
      <c r="Y8" s="29">
        <v>4</v>
      </c>
      <c r="Z8" s="28">
        <f t="shared" si="6"/>
        <v>0.97837837837837838</v>
      </c>
    </row>
    <row r="9" spans="1:26" x14ac:dyDescent="0.25">
      <c r="A9" s="34" t="s">
        <v>33</v>
      </c>
      <c r="B9" s="26">
        <f t="shared" si="2"/>
        <v>0.25</v>
      </c>
      <c r="C9" s="26">
        <f t="shared" si="3"/>
        <v>0.25</v>
      </c>
      <c r="D9" s="26">
        <f t="shared" si="0"/>
        <v>0.34782608695652173</v>
      </c>
      <c r="E9" s="27">
        <v>24</v>
      </c>
      <c r="F9" s="27">
        <f t="shared" si="4"/>
        <v>71</v>
      </c>
      <c r="G9" s="27">
        <v>60</v>
      </c>
      <c r="H9" s="27">
        <v>13</v>
      </c>
      <c r="I9" s="27">
        <v>15</v>
      </c>
      <c r="J9" s="27">
        <v>7</v>
      </c>
      <c r="K9" s="27">
        <v>0</v>
      </c>
      <c r="L9" s="27">
        <v>0</v>
      </c>
      <c r="M9" s="27">
        <v>0</v>
      </c>
      <c r="N9" s="27">
        <v>15</v>
      </c>
      <c r="O9" s="27">
        <v>7</v>
      </c>
      <c r="P9" s="27">
        <v>11</v>
      </c>
      <c r="Q9" s="26">
        <f t="shared" si="5"/>
        <v>0.15492957746478872</v>
      </c>
      <c r="R9" s="27">
        <v>2</v>
      </c>
      <c r="S9" s="27">
        <v>2</v>
      </c>
      <c r="T9" s="27">
        <v>5</v>
      </c>
      <c r="U9" s="27">
        <v>1</v>
      </c>
      <c r="V9" s="26">
        <f t="shared" si="1"/>
        <v>0.83333333333333337</v>
      </c>
      <c r="W9" s="27">
        <v>16</v>
      </c>
      <c r="X9" s="27">
        <v>0</v>
      </c>
      <c r="Y9" s="27">
        <v>2</v>
      </c>
      <c r="Z9" s="26">
        <f t="shared" si="6"/>
        <v>0.88888888888888884</v>
      </c>
    </row>
    <row r="10" spans="1:26" x14ac:dyDescent="0.25">
      <c r="A10" s="33" t="s">
        <v>34</v>
      </c>
      <c r="B10" s="28">
        <f t="shared" si="2"/>
        <v>0.2153846153846154</v>
      </c>
      <c r="C10" s="28">
        <f t="shared" si="3"/>
        <v>0.26153846153846155</v>
      </c>
      <c r="D10" s="28">
        <f t="shared" si="0"/>
        <v>0.45744680851063829</v>
      </c>
      <c r="E10" s="29">
        <v>32</v>
      </c>
      <c r="F10" s="29">
        <f t="shared" si="4"/>
        <v>98</v>
      </c>
      <c r="G10" s="29">
        <v>65</v>
      </c>
      <c r="H10" s="29">
        <v>18</v>
      </c>
      <c r="I10" s="29">
        <v>14</v>
      </c>
      <c r="J10" s="29">
        <v>12</v>
      </c>
      <c r="K10" s="29">
        <v>3</v>
      </c>
      <c r="L10" s="29">
        <v>0</v>
      </c>
      <c r="M10" s="29">
        <v>0</v>
      </c>
      <c r="N10" s="29">
        <v>17</v>
      </c>
      <c r="O10" s="29">
        <v>13</v>
      </c>
      <c r="P10" s="29">
        <v>14</v>
      </c>
      <c r="Q10" s="28">
        <f t="shared" si="5"/>
        <v>0.14285714285714285</v>
      </c>
      <c r="R10" s="29">
        <v>4</v>
      </c>
      <c r="S10" s="29">
        <v>16</v>
      </c>
      <c r="T10" s="29">
        <v>6</v>
      </c>
      <c r="U10" s="29">
        <v>0</v>
      </c>
      <c r="V10" s="28">
        <f t="shared" si="1"/>
        <v>1</v>
      </c>
      <c r="W10" s="29">
        <v>59</v>
      </c>
      <c r="X10" s="29">
        <v>50</v>
      </c>
      <c r="Y10" s="29">
        <v>11</v>
      </c>
      <c r="Z10" s="28">
        <f t="shared" si="6"/>
        <v>0.90833333333333333</v>
      </c>
    </row>
    <row r="11" spans="1:26" x14ac:dyDescent="0.25">
      <c r="A11" s="34" t="s">
        <v>43</v>
      </c>
      <c r="B11" s="26">
        <f t="shared" si="2"/>
        <v>0.11363636363636363</v>
      </c>
      <c r="C11" s="26">
        <f t="shared" si="3"/>
        <v>0.18181818181818182</v>
      </c>
      <c r="D11" s="26">
        <f t="shared" si="0"/>
        <v>0.30357142857142855</v>
      </c>
      <c r="E11" s="27">
        <v>30</v>
      </c>
      <c r="F11" s="27">
        <f t="shared" si="4"/>
        <v>58</v>
      </c>
      <c r="G11" s="27">
        <v>44</v>
      </c>
      <c r="H11" s="27">
        <v>10</v>
      </c>
      <c r="I11" s="27">
        <v>5</v>
      </c>
      <c r="J11" s="27">
        <v>7</v>
      </c>
      <c r="K11" s="27">
        <v>3</v>
      </c>
      <c r="L11" s="27">
        <v>0</v>
      </c>
      <c r="M11" s="27">
        <v>0</v>
      </c>
      <c r="N11" s="27">
        <v>8</v>
      </c>
      <c r="O11" s="27">
        <v>5</v>
      </c>
      <c r="P11" s="27">
        <v>13</v>
      </c>
      <c r="Q11" s="26">
        <f t="shared" si="5"/>
        <v>0.22413793103448276</v>
      </c>
      <c r="R11" s="27">
        <v>2</v>
      </c>
      <c r="S11" s="27">
        <v>7</v>
      </c>
      <c r="T11" s="27">
        <v>7</v>
      </c>
      <c r="U11" s="27">
        <v>0</v>
      </c>
      <c r="V11" s="26">
        <f t="shared" si="1"/>
        <v>1</v>
      </c>
      <c r="W11" s="27">
        <v>35</v>
      </c>
      <c r="X11" s="27">
        <v>3</v>
      </c>
      <c r="Y11" s="27">
        <v>2</v>
      </c>
      <c r="Z11" s="26">
        <f t="shared" si="6"/>
        <v>0.95</v>
      </c>
    </row>
    <row r="12" spans="1:26" x14ac:dyDescent="0.25">
      <c r="A12" s="33" t="s">
        <v>47</v>
      </c>
      <c r="B12" s="28">
        <f t="shared" si="2"/>
        <v>0.2</v>
      </c>
      <c r="C12" s="28">
        <f t="shared" si="3"/>
        <v>0.2</v>
      </c>
      <c r="D12" s="28">
        <f t="shared" si="0"/>
        <v>0.27272727272727271</v>
      </c>
      <c r="E12" s="29">
        <v>20</v>
      </c>
      <c r="F12" s="29">
        <f t="shared" si="4"/>
        <v>33</v>
      </c>
      <c r="G12" s="29">
        <v>30</v>
      </c>
      <c r="H12" s="29">
        <v>4</v>
      </c>
      <c r="I12" s="29">
        <v>6</v>
      </c>
      <c r="J12" s="29">
        <v>2</v>
      </c>
      <c r="K12" s="29">
        <v>0</v>
      </c>
      <c r="L12" s="29">
        <v>0</v>
      </c>
      <c r="M12" s="29">
        <v>0</v>
      </c>
      <c r="N12" s="29">
        <v>6</v>
      </c>
      <c r="O12" s="29">
        <v>2</v>
      </c>
      <c r="P12" s="29">
        <v>8</v>
      </c>
      <c r="Q12" s="28">
        <f t="shared" si="5"/>
        <v>0.24242424242424243</v>
      </c>
      <c r="R12" s="29">
        <v>0</v>
      </c>
      <c r="S12" s="29">
        <v>1</v>
      </c>
      <c r="T12" s="29">
        <v>1</v>
      </c>
      <c r="U12" s="29">
        <v>0</v>
      </c>
      <c r="V12" s="28">
        <f>PRODUCT(T12)/(T12+U12)</f>
        <v>1</v>
      </c>
      <c r="W12" s="29">
        <v>24</v>
      </c>
      <c r="X12" s="29">
        <v>21</v>
      </c>
      <c r="Y12" s="29">
        <v>5</v>
      </c>
      <c r="Z12" s="28">
        <f t="shared" si="6"/>
        <v>0.9</v>
      </c>
    </row>
    <row r="13" spans="1:26" x14ac:dyDescent="0.25">
      <c r="A13" s="34" t="s">
        <v>48</v>
      </c>
      <c r="B13" s="26">
        <f t="shared" si="2"/>
        <v>0</v>
      </c>
      <c r="C13" s="26">
        <f t="shared" si="3"/>
        <v>0</v>
      </c>
      <c r="D13" s="26">
        <f t="shared" si="0"/>
        <v>0</v>
      </c>
      <c r="E13" s="27">
        <v>1</v>
      </c>
      <c r="F13" s="27">
        <f t="shared" si="4"/>
        <v>1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1</v>
      </c>
      <c r="Q13" s="26">
        <f t="shared" si="5"/>
        <v>1</v>
      </c>
      <c r="R13" s="27">
        <v>0</v>
      </c>
      <c r="S13" s="27">
        <v>0</v>
      </c>
      <c r="T13" s="27">
        <v>0</v>
      </c>
      <c r="U13" s="27">
        <v>0</v>
      </c>
      <c r="V13" s="26" t="e">
        <f t="shared" ref="V13:V21" si="7">PRODUCT(T13)/(T13+U13)</f>
        <v>#DIV/0!</v>
      </c>
      <c r="W13" s="27">
        <v>2</v>
      </c>
      <c r="X13" s="27">
        <v>0</v>
      </c>
      <c r="Y13" s="27">
        <v>0</v>
      </c>
      <c r="Z13" s="26">
        <f t="shared" si="6"/>
        <v>1</v>
      </c>
    </row>
    <row r="14" spans="1:26" x14ac:dyDescent="0.25">
      <c r="A14" s="33" t="s">
        <v>49</v>
      </c>
      <c r="B14" s="28" t="e">
        <f t="shared" si="2"/>
        <v>#DIV/0!</v>
      </c>
      <c r="C14" s="28" t="e">
        <f t="shared" si="3"/>
        <v>#DIV/0!</v>
      </c>
      <c r="D14" s="28" t="e">
        <f t="shared" si="0"/>
        <v>#DIV/0!</v>
      </c>
      <c r="E14" s="29">
        <v>0</v>
      </c>
      <c r="F14" s="29">
        <f t="shared" si="4"/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8" t="e">
        <f t="shared" si="5"/>
        <v>#DIV/0!</v>
      </c>
      <c r="R14" s="29">
        <v>0</v>
      </c>
      <c r="S14" s="29">
        <v>0</v>
      </c>
      <c r="T14" s="29">
        <v>0</v>
      </c>
      <c r="U14" s="29">
        <v>0</v>
      </c>
      <c r="V14" s="28" t="e">
        <f t="shared" si="7"/>
        <v>#DIV/0!</v>
      </c>
      <c r="W14" s="29">
        <v>0</v>
      </c>
      <c r="X14" s="29">
        <v>0</v>
      </c>
      <c r="Y14" s="29">
        <v>0</v>
      </c>
      <c r="Z14" s="28" t="e">
        <f t="shared" si="6"/>
        <v>#DIV/0!</v>
      </c>
    </row>
    <row r="15" spans="1:26" x14ac:dyDescent="0.25">
      <c r="A15" s="34" t="s">
        <v>41</v>
      </c>
      <c r="B15" s="26">
        <f t="shared" si="2"/>
        <v>0</v>
      </c>
      <c r="C15" s="26">
        <f t="shared" si="3"/>
        <v>0</v>
      </c>
      <c r="D15" s="26">
        <f t="shared" si="0"/>
        <v>0.5</v>
      </c>
      <c r="E15" s="27">
        <v>29</v>
      </c>
      <c r="F15" s="27">
        <f t="shared" si="4"/>
        <v>2</v>
      </c>
      <c r="G15" s="27">
        <v>1</v>
      </c>
      <c r="H15" s="27">
        <v>12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  <c r="P15" s="27">
        <v>1</v>
      </c>
      <c r="Q15" s="26">
        <f t="shared" si="5"/>
        <v>0.5</v>
      </c>
      <c r="R15" s="27">
        <v>0</v>
      </c>
      <c r="S15" s="27">
        <v>0</v>
      </c>
      <c r="T15" s="27">
        <v>5</v>
      </c>
      <c r="U15" s="27">
        <v>1</v>
      </c>
      <c r="V15" s="26">
        <f t="shared" si="7"/>
        <v>0.83333333333333337</v>
      </c>
      <c r="W15" s="27">
        <v>0</v>
      </c>
      <c r="X15" s="27">
        <v>3</v>
      </c>
      <c r="Y15" s="27">
        <v>1</v>
      </c>
      <c r="Z15" s="26">
        <f t="shared" si="6"/>
        <v>0.75</v>
      </c>
    </row>
    <row r="16" spans="1:26" x14ac:dyDescent="0.25">
      <c r="A16" s="33" t="s">
        <v>37</v>
      </c>
      <c r="B16" s="28">
        <f t="shared" si="2"/>
        <v>0.22222222222222221</v>
      </c>
      <c r="C16" s="28">
        <f t="shared" si="3"/>
        <v>0.27777777777777779</v>
      </c>
      <c r="D16" s="28">
        <f t="shared" si="0"/>
        <v>0.26315789473684209</v>
      </c>
      <c r="E16" s="29">
        <v>12</v>
      </c>
      <c r="F16" s="29">
        <f t="shared" si="4"/>
        <v>19</v>
      </c>
      <c r="G16" s="29">
        <v>18</v>
      </c>
      <c r="H16" s="29">
        <v>1</v>
      </c>
      <c r="I16" s="29">
        <v>4</v>
      </c>
      <c r="J16" s="29">
        <v>1</v>
      </c>
      <c r="K16" s="29">
        <v>1</v>
      </c>
      <c r="L16" s="29">
        <v>0</v>
      </c>
      <c r="M16" s="29">
        <v>0</v>
      </c>
      <c r="N16" s="29">
        <v>5</v>
      </c>
      <c r="O16" s="29">
        <v>1</v>
      </c>
      <c r="P16" s="29">
        <v>4</v>
      </c>
      <c r="Q16" s="28">
        <f t="shared" si="5"/>
        <v>0.21052631578947367</v>
      </c>
      <c r="R16" s="29">
        <v>0</v>
      </c>
      <c r="S16" s="29">
        <v>0</v>
      </c>
      <c r="T16" s="29">
        <v>1</v>
      </c>
      <c r="U16" s="29">
        <v>0</v>
      </c>
      <c r="V16" s="28">
        <f t="shared" si="7"/>
        <v>1</v>
      </c>
      <c r="W16" s="29">
        <v>13</v>
      </c>
      <c r="X16" s="29">
        <v>1</v>
      </c>
      <c r="Y16" s="29">
        <v>2</v>
      </c>
      <c r="Z16" s="28">
        <f t="shared" si="6"/>
        <v>0.875</v>
      </c>
    </row>
    <row r="17" spans="1:26" x14ac:dyDescent="0.25">
      <c r="A17" s="34" t="s">
        <v>50</v>
      </c>
      <c r="B17" s="26">
        <f t="shared" si="2"/>
        <v>0.24444444444444444</v>
      </c>
      <c r="C17" s="26">
        <f t="shared" si="3"/>
        <v>0.31111111111111112</v>
      </c>
      <c r="D17" s="26">
        <f t="shared" si="0"/>
        <v>0.38181818181818183</v>
      </c>
      <c r="E17" s="27">
        <v>25</v>
      </c>
      <c r="F17" s="27">
        <f t="shared" si="4"/>
        <v>56</v>
      </c>
      <c r="G17" s="27">
        <v>45</v>
      </c>
      <c r="H17" s="27">
        <v>14</v>
      </c>
      <c r="I17" s="27">
        <v>11</v>
      </c>
      <c r="J17" s="27">
        <v>18</v>
      </c>
      <c r="K17" s="27">
        <v>3</v>
      </c>
      <c r="L17" s="27">
        <v>0</v>
      </c>
      <c r="M17" s="27">
        <v>0</v>
      </c>
      <c r="N17" s="27">
        <v>14</v>
      </c>
      <c r="O17" s="27">
        <v>7</v>
      </c>
      <c r="P17" s="27">
        <v>11</v>
      </c>
      <c r="Q17" s="26">
        <f t="shared" si="5"/>
        <v>0.19642857142857142</v>
      </c>
      <c r="R17" s="27">
        <v>1</v>
      </c>
      <c r="S17" s="27">
        <v>3</v>
      </c>
      <c r="T17" s="27">
        <v>5</v>
      </c>
      <c r="U17" s="27">
        <v>5</v>
      </c>
      <c r="V17" s="26">
        <f t="shared" si="7"/>
        <v>0.5</v>
      </c>
      <c r="W17" s="27">
        <v>1</v>
      </c>
      <c r="X17" s="27">
        <v>4</v>
      </c>
      <c r="Y17" s="27">
        <v>1</v>
      </c>
      <c r="Z17" s="26">
        <f t="shared" si="6"/>
        <v>0.83333333333333337</v>
      </c>
    </row>
    <row r="18" spans="1:26" x14ac:dyDescent="0.25">
      <c r="A18" s="33" t="s">
        <v>51</v>
      </c>
      <c r="B18" s="28" t="e">
        <f>PRODUCT(I18/G18)</f>
        <v>#DIV/0!</v>
      </c>
      <c r="C18" s="28" t="e">
        <f>PRODUCT(N18/G18)</f>
        <v>#DIV/0!</v>
      </c>
      <c r="D18" s="28" t="e">
        <f>PRODUCT(I18+O18+S18)/(G18+S18+O18)</f>
        <v>#DIV/0!</v>
      </c>
      <c r="E18" s="29">
        <v>3</v>
      </c>
      <c r="F18" s="29">
        <f>SUM(G18+O18+R18+S18)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8" t="e">
        <f>PRODUCT(P18/F18)</f>
        <v>#DIV/0!</v>
      </c>
      <c r="R18" s="29">
        <v>0</v>
      </c>
      <c r="S18" s="29">
        <v>0</v>
      </c>
      <c r="T18" s="29">
        <v>0</v>
      </c>
      <c r="U18" s="29">
        <v>0</v>
      </c>
      <c r="V18" s="28" t="e">
        <f>PRODUCT(T18)/(T18+U18)</f>
        <v>#DIV/0!</v>
      </c>
      <c r="W18" s="29">
        <v>0</v>
      </c>
      <c r="X18" s="29">
        <v>0</v>
      </c>
      <c r="Y18" s="29">
        <v>1</v>
      </c>
      <c r="Z18" s="28">
        <f>PRODUCT(W18+X18)/(W18+X18+Y18)</f>
        <v>0</v>
      </c>
    </row>
    <row r="19" spans="1:26" ht="15.75" thickBot="1" x14ac:dyDescent="0.3">
      <c r="A19" s="34" t="s">
        <v>52</v>
      </c>
      <c r="B19" s="26" t="e">
        <f>PRODUCT(I19/G19)</f>
        <v>#DIV/0!</v>
      </c>
      <c r="C19" s="26" t="e">
        <f>PRODUCT(N19/G19)</f>
        <v>#DIV/0!</v>
      </c>
      <c r="D19" s="26" t="e">
        <f>PRODUCT(I19+O19+S19)/(G19+S19+O19)</f>
        <v>#DIV/0!</v>
      </c>
      <c r="E19" s="27">
        <v>2</v>
      </c>
      <c r="F19" s="27">
        <f>SUM(G19+O19+R19+S19)</f>
        <v>0</v>
      </c>
      <c r="G19" s="27">
        <v>0</v>
      </c>
      <c r="H19" s="27">
        <v>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6" t="e">
        <f>PRODUCT(P19/F19)</f>
        <v>#DIV/0!</v>
      </c>
      <c r="R19" s="27">
        <v>0</v>
      </c>
      <c r="S19" s="27">
        <v>0</v>
      </c>
      <c r="T19" s="27">
        <v>0</v>
      </c>
      <c r="U19" s="27">
        <v>0</v>
      </c>
      <c r="V19" s="26" t="e">
        <f>PRODUCT(T19)/(T19+U19)</f>
        <v>#DIV/0!</v>
      </c>
      <c r="W19" s="27">
        <v>12</v>
      </c>
      <c r="X19" s="27">
        <v>0</v>
      </c>
      <c r="Y19" s="27">
        <v>0</v>
      </c>
      <c r="Z19" s="26">
        <f>PRODUCT(W19+X19)/(W19+X19+Y19)</f>
        <v>1</v>
      </c>
    </row>
    <row r="20" spans="1:26" ht="15.75" thickBot="1" x14ac:dyDescent="0.3">
      <c r="A20" s="37" t="s">
        <v>45</v>
      </c>
      <c r="B20" s="3" t="s">
        <v>1</v>
      </c>
      <c r="C20" s="3" t="s">
        <v>2</v>
      </c>
      <c r="D20" s="3" t="s">
        <v>3</v>
      </c>
      <c r="E20" s="4"/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11</v>
      </c>
      <c r="M20" s="5" t="s">
        <v>12</v>
      </c>
      <c r="N20" s="5" t="s">
        <v>13</v>
      </c>
      <c r="O20" s="5" t="s">
        <v>14</v>
      </c>
      <c r="P20" s="5" t="s">
        <v>15</v>
      </c>
      <c r="Q20" s="3" t="s">
        <v>16</v>
      </c>
      <c r="R20" s="5" t="s">
        <v>17</v>
      </c>
      <c r="S20" s="5" t="s">
        <v>18</v>
      </c>
      <c r="T20" s="5" t="s">
        <v>19</v>
      </c>
      <c r="U20" s="5" t="s">
        <v>20</v>
      </c>
      <c r="V20" s="3" t="s">
        <v>21</v>
      </c>
      <c r="W20" s="5" t="s">
        <v>22</v>
      </c>
      <c r="X20" s="5" t="s">
        <v>23</v>
      </c>
      <c r="Y20" s="5" t="s">
        <v>24</v>
      </c>
      <c r="Z20" s="3" t="s">
        <v>25</v>
      </c>
    </row>
    <row r="21" spans="1:26" x14ac:dyDescent="0.25">
      <c r="A21" s="38"/>
      <c r="B21" s="6">
        <f>PRODUCT(I21/G21)</f>
        <v>0.26602176541717049</v>
      </c>
      <c r="C21" s="7">
        <f>PRODUCT(N21/G21)</f>
        <v>0.32527206771463119</v>
      </c>
      <c r="D21" s="7">
        <f>PRODUCT(I21+O21+S21)/(G21+S21+O21+R21)</f>
        <v>0.39453125</v>
      </c>
      <c r="E21" s="8"/>
      <c r="F21" s="9">
        <f>SUM(F3:F19)</f>
        <v>1024</v>
      </c>
      <c r="G21" s="9">
        <f t="shared" ref="G21:P21" si="8">SUM(G3:G19)</f>
        <v>827</v>
      </c>
      <c r="H21" s="9">
        <f t="shared" si="8"/>
        <v>209</v>
      </c>
      <c r="I21" s="9">
        <f t="shared" si="8"/>
        <v>220</v>
      </c>
      <c r="J21" s="9">
        <f t="shared" si="8"/>
        <v>165</v>
      </c>
      <c r="K21" s="9">
        <f t="shared" si="8"/>
        <v>40</v>
      </c>
      <c r="L21" s="9">
        <f t="shared" si="8"/>
        <v>3</v>
      </c>
      <c r="M21" s="9">
        <f t="shared" si="8"/>
        <v>1</v>
      </c>
      <c r="N21" s="9">
        <f t="shared" si="8"/>
        <v>269</v>
      </c>
      <c r="O21" s="9">
        <f t="shared" si="8"/>
        <v>115</v>
      </c>
      <c r="P21" s="9">
        <f t="shared" si="8"/>
        <v>147</v>
      </c>
      <c r="Q21" s="10">
        <f>PRODUCT(P21/F21)</f>
        <v>0.1435546875</v>
      </c>
      <c r="R21" s="9">
        <f>SUM(R3:R19)</f>
        <v>13</v>
      </c>
      <c r="S21" s="9">
        <f>SUM(S3:S19)</f>
        <v>69</v>
      </c>
      <c r="T21" s="9">
        <f>SUM(T3:T19)</f>
        <v>91</v>
      </c>
      <c r="U21" s="9">
        <f>SUM(U3:U19)</f>
        <v>14</v>
      </c>
      <c r="V21" s="10">
        <f t="shared" si="7"/>
        <v>0.8666666666666667</v>
      </c>
      <c r="W21" s="9">
        <f>SUM(W3:W19)</f>
        <v>633</v>
      </c>
      <c r="X21" s="9">
        <f>SUM(X3:X19)</f>
        <v>217</v>
      </c>
      <c r="Y21" s="9">
        <f>SUM(Y3:Y19)</f>
        <v>63</v>
      </c>
      <c r="Z21" s="10">
        <f t="shared" si="6"/>
        <v>0.93099671412924423</v>
      </c>
    </row>
  </sheetData>
  <mergeCells count="1">
    <mergeCell ref="A20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2010</vt:lpstr>
      <vt:lpstr>2011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SODERLING, JENNA</dc:creator>
  <cp:lastModifiedBy>LASTER, BRYSON</cp:lastModifiedBy>
  <cp:lastPrinted>2012-08-29T14:07:46Z</cp:lastPrinted>
  <dcterms:created xsi:type="dcterms:W3CDTF">2012-08-27T14:31:25Z</dcterms:created>
  <dcterms:modified xsi:type="dcterms:W3CDTF">2012-08-30T14:53:55Z</dcterms:modified>
</cp:coreProperties>
</file>